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30" xr2:uid="{00000000-000D-0000-FFFF-FFFF00000000}"/>
  </bookViews>
  <sheets>
    <sheet name="Rekapitulace" sheetId="4" r:id="rId1"/>
    <sheet name="Příjmy daňové" sheetId="1" r:id="rId2"/>
    <sheet name="Příjmy nedaňové" sheetId="2" r:id="rId3"/>
    <sheet name="Příj-par" sheetId="8" r:id="rId4"/>
    <sheet name="Výdaje" sheetId="6" r:id="rId5"/>
    <sheet name="Výd-par" sheetId="7" r:id="rId6"/>
    <sheet name="Výpočet" sheetId="9" r:id="rId7"/>
    <sheet name="List1" sheetId="10" r:id="rId8"/>
    <sheet name="List2" sheetId="11" r:id="rId9"/>
    <sheet name="List3" sheetId="12" r:id="rId10"/>
  </sheets>
  <definedNames>
    <definedName name="_xlnm.Print_Titles" localSheetId="2">'Příjmy nedaňové'!$A:$D</definedName>
    <definedName name="_xlnm.Print_Titles" localSheetId="4">Výdaje!$A:$D</definedName>
    <definedName name="_xlnm.Print_Area" localSheetId="4">Výdaje!$A$1:$AL$67</definedName>
  </definedNames>
  <calcPr calcId="171027"/>
</workbook>
</file>

<file path=xl/calcChain.xml><?xml version="1.0" encoding="utf-8"?>
<calcChain xmlns="http://schemas.openxmlformats.org/spreadsheetml/2006/main">
  <c r="F3" i="9" l="1"/>
  <c r="H3" i="9" s="1"/>
  <c r="I3" i="9"/>
  <c r="J3" i="9"/>
  <c r="G3" i="9"/>
  <c r="H2" i="9"/>
  <c r="I2" i="9"/>
  <c r="J2" i="9"/>
  <c r="G2" i="9"/>
  <c r="B3" i="9"/>
  <c r="C3" i="9"/>
  <c r="D3" i="9"/>
  <c r="E3" i="9"/>
  <c r="B2" i="9"/>
  <c r="C2" i="9"/>
  <c r="D2" i="9"/>
  <c r="E2" i="9"/>
  <c r="F66" i="6"/>
  <c r="G66" i="6"/>
  <c r="G67" i="6" s="1"/>
  <c r="H66" i="6"/>
  <c r="I66" i="6"/>
  <c r="J66" i="6"/>
  <c r="K66" i="6"/>
  <c r="L66" i="6"/>
  <c r="L67" i="6" s="1"/>
  <c r="M66" i="6"/>
  <c r="N66" i="6"/>
  <c r="O66" i="6"/>
  <c r="O67" i="6" s="1"/>
  <c r="P66" i="6"/>
  <c r="P67" i="6" s="1"/>
  <c r="Q66" i="6"/>
  <c r="R66" i="6"/>
  <c r="S66" i="6"/>
  <c r="T66" i="6"/>
  <c r="T67" i="6" s="1"/>
  <c r="U66" i="6"/>
  <c r="V66" i="6"/>
  <c r="W66" i="6"/>
  <c r="W67" i="6" s="1"/>
  <c r="X66" i="6"/>
  <c r="X67" i="6" s="1"/>
  <c r="Y66" i="6"/>
  <c r="Z66" i="6"/>
  <c r="AA66" i="6"/>
  <c r="AB66" i="6"/>
  <c r="AB67" i="6" s="1"/>
  <c r="AD66" i="6"/>
  <c r="AE66" i="6"/>
  <c r="AF66" i="6"/>
  <c r="AF67" i="6" s="1"/>
  <c r="AG66" i="6"/>
  <c r="AG67" i="6" s="1"/>
  <c r="AH66" i="6"/>
  <c r="AI66" i="6"/>
  <c r="AJ66" i="6"/>
  <c r="AK66" i="6"/>
  <c r="AK67" i="6" s="1"/>
  <c r="AL66" i="6"/>
  <c r="E66" i="6"/>
  <c r="F3" i="7"/>
  <c r="F55" i="6"/>
  <c r="F67" i="6" s="1"/>
  <c r="G55" i="6"/>
  <c r="H55" i="6"/>
  <c r="I55" i="6"/>
  <c r="I67" i="6" s="1"/>
  <c r="J55" i="6"/>
  <c r="J67" i="6" s="1"/>
  <c r="K55" i="6"/>
  <c r="L55" i="6"/>
  <c r="M55" i="6"/>
  <c r="N55" i="6"/>
  <c r="N67" i="6" s="1"/>
  <c r="O55" i="6"/>
  <c r="P55" i="6"/>
  <c r="Q55" i="6"/>
  <c r="R55" i="6"/>
  <c r="R67" i="6" s="1"/>
  <c r="S55" i="6"/>
  <c r="T55" i="6"/>
  <c r="U55" i="6"/>
  <c r="U67" i="6" s="1"/>
  <c r="V55" i="6"/>
  <c r="V67" i="6" s="1"/>
  <c r="W55" i="6"/>
  <c r="X55" i="6"/>
  <c r="Y55" i="6"/>
  <c r="Z55" i="6"/>
  <c r="Z67" i="6" s="1"/>
  <c r="AA55" i="6"/>
  <c r="AB55" i="6"/>
  <c r="AD55" i="6"/>
  <c r="AD67" i="6" s="1"/>
  <c r="AE55" i="6"/>
  <c r="AE67" i="6" s="1"/>
  <c r="AF55" i="6"/>
  <c r="AG55" i="6"/>
  <c r="AH55" i="6"/>
  <c r="AI55" i="6"/>
  <c r="AI67" i="6" s="1"/>
  <c r="AJ55" i="6"/>
  <c r="AK55" i="6"/>
  <c r="AL55" i="6"/>
  <c r="AL67" i="6" s="1"/>
  <c r="E55" i="6"/>
  <c r="K67" i="6"/>
  <c r="M67" i="6"/>
  <c r="Q67" i="6"/>
  <c r="S67" i="6"/>
  <c r="Y67" i="6"/>
  <c r="AA67" i="6"/>
  <c r="AH67" i="6"/>
  <c r="AJ67" i="6"/>
  <c r="H16" i="2"/>
  <c r="H28" i="2"/>
  <c r="H29" i="2" s="1"/>
  <c r="E16" i="2"/>
  <c r="E29" i="2" s="1"/>
  <c r="D3" i="8" s="1"/>
  <c r="F16" i="2"/>
  <c r="G16" i="2"/>
  <c r="I16" i="2"/>
  <c r="J16" i="2"/>
  <c r="J29" i="2" s="1"/>
  <c r="K16" i="2"/>
  <c r="L16" i="2"/>
  <c r="M16" i="2"/>
  <c r="M29" i="2" s="1"/>
  <c r="N16" i="2"/>
  <c r="O16" i="2"/>
  <c r="P16" i="2"/>
  <c r="Q16" i="2"/>
  <c r="Q29" i="2" s="1"/>
  <c r="R16" i="2"/>
  <c r="S16" i="2"/>
  <c r="S29" i="2"/>
  <c r="T16" i="2"/>
  <c r="T29" i="2" s="1"/>
  <c r="U16" i="2"/>
  <c r="D22" i="1"/>
  <c r="E28" i="2"/>
  <c r="D28" i="2" s="1"/>
  <c r="D5" i="4" s="1"/>
  <c r="F28" i="2"/>
  <c r="G28" i="2"/>
  <c r="I28" i="2"/>
  <c r="J28" i="2"/>
  <c r="K28" i="2"/>
  <c r="L28" i="2"/>
  <c r="M28" i="2"/>
  <c r="N28" i="2"/>
  <c r="O28" i="2"/>
  <c r="P28" i="2"/>
  <c r="Q28" i="2"/>
  <c r="R28" i="2"/>
  <c r="S28" i="2"/>
  <c r="D32" i="1"/>
  <c r="D6" i="4"/>
  <c r="F29" i="2"/>
  <c r="I29" i="2"/>
  <c r="K29" i="2"/>
  <c r="O29" i="2"/>
  <c r="P29" i="2"/>
  <c r="R29" i="2"/>
  <c r="T28" i="2"/>
  <c r="U28" i="2"/>
  <c r="U29" i="2" s="1"/>
  <c r="F3" i="8"/>
  <c r="C3" i="8"/>
  <c r="B3" i="8"/>
  <c r="A4" i="8"/>
  <c r="A5" i="8" s="1"/>
  <c r="A4" i="7"/>
  <c r="C3" i="7"/>
  <c r="B3" i="7"/>
  <c r="D10" i="2"/>
  <c r="D50" i="6"/>
  <c r="D18" i="6"/>
  <c r="D47" i="6"/>
  <c r="D48" i="6"/>
  <c r="D49" i="6"/>
  <c r="D51" i="6"/>
  <c r="D14" i="6"/>
  <c r="D43" i="6"/>
  <c r="D15" i="4"/>
  <c r="D27" i="2"/>
  <c r="D26" i="2"/>
  <c r="D25" i="2"/>
  <c r="D24" i="2"/>
  <c r="D23" i="2"/>
  <c r="D22" i="2"/>
  <c r="D21" i="2"/>
  <c r="D20" i="2"/>
  <c r="D19" i="2"/>
  <c r="D18" i="2"/>
  <c r="D17" i="2"/>
  <c r="D15" i="2"/>
  <c r="D14" i="2"/>
  <c r="D13" i="2"/>
  <c r="D12" i="2"/>
  <c r="D11" i="2"/>
  <c r="D9" i="2"/>
  <c r="D8" i="2"/>
  <c r="D7" i="2"/>
  <c r="D6" i="2"/>
  <c r="D5" i="2"/>
  <c r="D4" i="2"/>
  <c r="D3" i="2"/>
  <c r="D3" i="6"/>
  <c r="D4" i="6"/>
  <c r="D5" i="6"/>
  <c r="D6" i="6"/>
  <c r="D7" i="6"/>
  <c r="D8" i="6"/>
  <c r="D9" i="6"/>
  <c r="D10" i="6"/>
  <c r="D11" i="6"/>
  <c r="D12" i="6"/>
  <c r="D13" i="6"/>
  <c r="D15" i="6"/>
  <c r="D16" i="6"/>
  <c r="D17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7" i="6"/>
  <c r="D38" i="6"/>
  <c r="D39" i="6"/>
  <c r="D40" i="6"/>
  <c r="D41" i="6"/>
  <c r="D44" i="6"/>
  <c r="D45" i="6"/>
  <c r="D46" i="6"/>
  <c r="D52" i="6"/>
  <c r="D53" i="6"/>
  <c r="D54" i="6"/>
  <c r="D56" i="6"/>
  <c r="D57" i="6"/>
  <c r="D58" i="6"/>
  <c r="D59" i="6"/>
  <c r="D60" i="6"/>
  <c r="D61" i="6"/>
  <c r="D62" i="6"/>
  <c r="D63" i="6"/>
  <c r="D64" i="6"/>
  <c r="D65" i="6"/>
  <c r="C4" i="8"/>
  <c r="A6" i="8" l="1"/>
  <c r="B5" i="8"/>
  <c r="C5" i="8"/>
  <c r="F5" i="8"/>
  <c r="E5" i="8"/>
  <c r="D16" i="2"/>
  <c r="D4" i="4" s="1"/>
  <c r="D4" i="8"/>
  <c r="B4" i="8"/>
  <c r="E4" i="8"/>
  <c r="L29" i="2"/>
  <c r="G29" i="2"/>
  <c r="D5" i="8" s="1"/>
  <c r="F4" i="8"/>
  <c r="E3" i="8"/>
  <c r="N29" i="2"/>
  <c r="D66" i="6"/>
  <c r="D10" i="4" s="1"/>
  <c r="F6" i="8"/>
  <c r="A5" i="7"/>
  <c r="B4" i="7"/>
  <c r="F4" i="7"/>
  <c r="C4" i="7"/>
  <c r="E4" i="7"/>
  <c r="D4" i="7"/>
  <c r="E3" i="7"/>
  <c r="E67" i="6"/>
  <c r="D55" i="6"/>
  <c r="D9" i="4" s="1"/>
  <c r="D8" i="4" s="1"/>
  <c r="C6" i="8"/>
  <c r="D3" i="4"/>
  <c r="D2" i="4" s="1"/>
  <c r="D33" i="1"/>
  <c r="H67" i="6"/>
  <c r="B6" i="8"/>
  <c r="D6" i="8"/>
  <c r="D29" i="2" l="1"/>
  <c r="A7" i="8"/>
  <c r="E6" i="8"/>
  <c r="A6" i="7"/>
  <c r="F5" i="7"/>
  <c r="B5" i="7"/>
  <c r="E5" i="7"/>
  <c r="C5" i="7"/>
  <c r="D5" i="7"/>
  <c r="D3" i="7"/>
  <c r="C67" i="6"/>
  <c r="D13" i="4"/>
  <c r="C24" i="4" s="1"/>
  <c r="E7" i="8" l="1"/>
  <c r="A8" i="8"/>
  <c r="B7" i="8"/>
  <c r="D7" i="8"/>
  <c r="C7" i="8"/>
  <c r="F7" i="8"/>
  <c r="B6" i="7"/>
  <c r="D6" i="7"/>
  <c r="C6" i="7"/>
  <c r="A7" i="7"/>
  <c r="F6" i="7"/>
  <c r="E6" i="7"/>
  <c r="A9" i="8" l="1"/>
  <c r="B8" i="8"/>
  <c r="E8" i="8"/>
  <c r="C8" i="8"/>
  <c r="F8" i="8"/>
  <c r="D8" i="8"/>
  <c r="E7" i="7"/>
  <c r="D7" i="7"/>
  <c r="B7" i="7"/>
  <c r="F7" i="7"/>
  <c r="C7" i="7"/>
  <c r="A8" i="7"/>
  <c r="D9" i="8" l="1"/>
  <c r="B9" i="8"/>
  <c r="F9" i="8"/>
  <c r="A10" i="8"/>
  <c r="E9" i="8"/>
  <c r="C9" i="8"/>
  <c r="A9" i="7"/>
  <c r="F8" i="7"/>
  <c r="B8" i="7"/>
  <c r="E8" i="7"/>
  <c r="C8" i="7"/>
  <c r="D8" i="7"/>
  <c r="F10" i="8" l="1"/>
  <c r="B10" i="8"/>
  <c r="A11" i="8"/>
  <c r="C10" i="8"/>
  <c r="E10" i="8"/>
  <c r="D10" i="8"/>
  <c r="C9" i="7"/>
  <c r="A10" i="7"/>
  <c r="F9" i="7"/>
  <c r="E9" i="7"/>
  <c r="B9" i="7"/>
  <c r="D9" i="7"/>
  <c r="E11" i="8" l="1"/>
  <c r="F11" i="8"/>
  <c r="D11" i="8"/>
  <c r="A12" i="8"/>
  <c r="D10" i="7"/>
  <c r="B10" i="7"/>
  <c r="A11" i="7"/>
  <c r="C10" i="7"/>
  <c r="F10" i="7"/>
  <c r="E10" i="7"/>
  <c r="A13" i="8" l="1"/>
  <c r="F12" i="8"/>
  <c r="B12" i="8"/>
  <c r="E12" i="8"/>
  <c r="D12" i="8"/>
  <c r="C12" i="8"/>
  <c r="C11" i="7"/>
  <c r="E11" i="7"/>
  <c r="D11" i="7"/>
  <c r="A12" i="7"/>
  <c r="F11" i="7"/>
  <c r="B11" i="7"/>
  <c r="A14" i="8" l="1"/>
  <c r="F13" i="8"/>
  <c r="E13" i="8"/>
  <c r="B13" i="8"/>
  <c r="C13" i="8"/>
  <c r="D13" i="8"/>
  <c r="A13" i="7"/>
  <c r="F12" i="7"/>
  <c r="B12" i="7"/>
  <c r="E12" i="7"/>
  <c r="C12" i="7"/>
  <c r="D12" i="7"/>
  <c r="F14" i="8" l="1"/>
  <c r="A15" i="8"/>
  <c r="E14" i="8"/>
  <c r="B14" i="8"/>
  <c r="C14" i="8"/>
  <c r="D14" i="8"/>
  <c r="C13" i="7"/>
  <c r="A14" i="7"/>
  <c r="F13" i="7"/>
  <c r="E13" i="7"/>
  <c r="B13" i="7"/>
  <c r="D13" i="7"/>
  <c r="A16" i="8" l="1"/>
  <c r="E15" i="8"/>
  <c r="B15" i="8"/>
  <c r="C15" i="8"/>
  <c r="D15" i="8"/>
  <c r="F15" i="8"/>
  <c r="D14" i="7"/>
  <c r="B14" i="7"/>
  <c r="A15" i="7"/>
  <c r="C14" i="7"/>
  <c r="F14" i="7"/>
  <c r="E14" i="7"/>
  <c r="C16" i="8" l="1"/>
  <c r="B16" i="8"/>
  <c r="E16" i="8"/>
  <c r="A17" i="8"/>
  <c r="F16" i="8"/>
  <c r="D16" i="8"/>
  <c r="C15" i="7"/>
  <c r="E15" i="7"/>
  <c r="D15" i="7"/>
  <c r="B15" i="7"/>
  <c r="A16" i="7"/>
  <c r="F15" i="7"/>
  <c r="A18" i="8" l="1"/>
  <c r="F17" i="8"/>
  <c r="D17" i="8"/>
  <c r="E17" i="8"/>
  <c r="A17" i="7"/>
  <c r="F16" i="7"/>
  <c r="B16" i="7"/>
  <c r="E16" i="7"/>
  <c r="C16" i="7"/>
  <c r="D16" i="7"/>
  <c r="D18" i="8" l="1"/>
  <c r="E18" i="8"/>
  <c r="A19" i="8"/>
  <c r="F18" i="8"/>
  <c r="B18" i="8"/>
  <c r="C17" i="7"/>
  <c r="A18" i="7"/>
  <c r="F17" i="7"/>
  <c r="E17" i="7"/>
  <c r="D17" i="7"/>
  <c r="B17" i="7"/>
  <c r="A20" i="8" l="1"/>
  <c r="F19" i="8"/>
  <c r="D19" i="8"/>
  <c r="B19" i="8"/>
  <c r="E19" i="8"/>
  <c r="C19" i="8"/>
  <c r="D18" i="7"/>
  <c r="B18" i="7"/>
  <c r="A19" i="7"/>
  <c r="C18" i="7"/>
  <c r="F18" i="7"/>
  <c r="E18" i="7"/>
  <c r="F20" i="8" l="1"/>
  <c r="D20" i="8"/>
  <c r="B20" i="8"/>
  <c r="C20" i="8"/>
  <c r="A21" i="8"/>
  <c r="E20" i="8"/>
  <c r="C19" i="7"/>
  <c r="E19" i="7"/>
  <c r="D19" i="7"/>
  <c r="A20" i="7"/>
  <c r="B19" i="7"/>
  <c r="F19" i="7"/>
  <c r="F21" i="8" l="1"/>
  <c r="E21" i="8"/>
  <c r="A22" i="8"/>
  <c r="C21" i="8"/>
  <c r="B21" i="8"/>
  <c r="D21" i="8"/>
  <c r="A21" i="7"/>
  <c r="F20" i="7"/>
  <c r="B20" i="7"/>
  <c r="E20" i="7"/>
  <c r="C20" i="7"/>
  <c r="D20" i="7"/>
  <c r="A23" i="8" l="1"/>
  <c r="F22" i="8"/>
  <c r="D22" i="8"/>
  <c r="B22" i="8"/>
  <c r="C22" i="8"/>
  <c r="E22" i="8"/>
  <c r="C21" i="7"/>
  <c r="A22" i="7"/>
  <c r="F21" i="7"/>
  <c r="E21" i="7"/>
  <c r="D21" i="7"/>
  <c r="B21" i="7"/>
  <c r="C23" i="8" l="1"/>
  <c r="F23" i="8"/>
  <c r="A24" i="8"/>
  <c r="D23" i="8"/>
  <c r="E23" i="8"/>
  <c r="B23" i="8"/>
  <c r="D22" i="7"/>
  <c r="B22" i="7"/>
  <c r="A23" i="7"/>
  <c r="C22" i="7"/>
  <c r="F22" i="7"/>
  <c r="E22" i="7"/>
  <c r="A25" i="8" l="1"/>
  <c r="C24" i="8"/>
  <c r="D24" i="8"/>
  <c r="F24" i="8"/>
  <c r="B24" i="8"/>
  <c r="E24" i="8"/>
  <c r="C23" i="7"/>
  <c r="E23" i="7"/>
  <c r="D23" i="7"/>
  <c r="B23" i="7"/>
  <c r="F23" i="7"/>
  <c r="A24" i="7"/>
  <c r="B25" i="8" l="1"/>
  <c r="E25" i="8"/>
  <c r="A26" i="8"/>
  <c r="C25" i="8"/>
  <c r="D25" i="8"/>
  <c r="F25" i="8"/>
  <c r="A25" i="7"/>
  <c r="B24" i="7"/>
  <c r="F24" i="7"/>
  <c r="D24" i="7"/>
  <c r="C24" i="7"/>
  <c r="E24" i="7"/>
  <c r="D26" i="8" l="1"/>
  <c r="F26" i="8"/>
  <c r="A27" i="8"/>
  <c r="B26" i="8"/>
  <c r="E26" i="8"/>
  <c r="C26" i="8"/>
  <c r="C25" i="7"/>
  <c r="D25" i="7"/>
  <c r="A26" i="7"/>
  <c r="F25" i="7"/>
  <c r="B25" i="7"/>
  <c r="E25" i="7"/>
  <c r="A28" i="8" l="1"/>
  <c r="D27" i="8"/>
  <c r="E27" i="8"/>
  <c r="B27" i="8"/>
  <c r="C27" i="8"/>
  <c r="F27" i="8"/>
  <c r="E26" i="7"/>
  <c r="B26" i="7"/>
  <c r="D26" i="7"/>
  <c r="A27" i="7"/>
  <c r="C26" i="7"/>
  <c r="F26" i="7"/>
  <c r="B28" i="8" l="1"/>
  <c r="C28" i="8"/>
  <c r="A29" i="8"/>
  <c r="E28" i="8"/>
  <c r="F28" i="8"/>
  <c r="D28" i="8"/>
  <c r="C27" i="7"/>
  <c r="F27" i="7"/>
  <c r="E27" i="7"/>
  <c r="D27" i="7"/>
  <c r="A28" i="7"/>
  <c r="B27" i="7"/>
  <c r="A30" i="8" l="1"/>
  <c r="C29" i="8"/>
  <c r="B29" i="8"/>
  <c r="D29" i="8"/>
  <c r="F29" i="8"/>
  <c r="E29" i="8"/>
  <c r="A29" i="7"/>
  <c r="B28" i="7"/>
  <c r="F28" i="7"/>
  <c r="C28" i="7"/>
  <c r="E28" i="7"/>
  <c r="D28" i="7"/>
  <c r="D30" i="8" l="1"/>
  <c r="F30" i="8"/>
  <c r="A31" i="8"/>
  <c r="C30" i="8"/>
  <c r="B30" i="8"/>
  <c r="E30" i="8"/>
  <c r="C29" i="7"/>
  <c r="E29" i="7"/>
  <c r="A30" i="7"/>
  <c r="D29" i="7"/>
  <c r="B29" i="7"/>
  <c r="F29" i="7"/>
  <c r="C31" i="8" l="1"/>
  <c r="F31" i="8"/>
  <c r="D31" i="8"/>
  <c r="A32" i="8"/>
  <c r="E31" i="8"/>
  <c r="B31" i="8"/>
  <c r="F30" i="7"/>
  <c r="B30" i="7"/>
  <c r="E30" i="7"/>
  <c r="A31" i="7"/>
  <c r="C30" i="7"/>
  <c r="D30" i="7"/>
  <c r="A33" i="8" l="1"/>
  <c r="C32" i="8"/>
  <c r="F32" i="8"/>
  <c r="D32" i="8"/>
  <c r="B32" i="8"/>
  <c r="E32" i="8"/>
  <c r="C31" i="7"/>
  <c r="F31" i="7"/>
  <c r="E31" i="7"/>
  <c r="B31" i="7"/>
  <c r="A32" i="7"/>
  <c r="D31" i="7"/>
  <c r="F33" i="8" l="1"/>
  <c r="E33" i="8"/>
  <c r="A34" i="8"/>
  <c r="C33" i="8"/>
  <c r="B33" i="8"/>
  <c r="D33" i="8"/>
  <c r="A33" i="7"/>
  <c r="E32" i="7"/>
  <c r="B32" i="7"/>
  <c r="C32" i="7"/>
  <c r="D32" i="7"/>
  <c r="F32" i="7"/>
  <c r="D34" i="8" l="1"/>
  <c r="F34" i="8"/>
  <c r="C34" i="8"/>
  <c r="B34" i="8"/>
  <c r="A35" i="8"/>
  <c r="E34" i="8"/>
  <c r="C33" i="7"/>
  <c r="F33" i="7"/>
  <c r="A34" i="7"/>
  <c r="E33" i="7"/>
  <c r="D33" i="7"/>
  <c r="B33" i="7"/>
  <c r="C35" i="8" l="1"/>
  <c r="F35" i="8"/>
  <c r="B35" i="8"/>
  <c r="A36" i="8"/>
  <c r="D35" i="8"/>
  <c r="E35" i="8"/>
  <c r="B34" i="7"/>
  <c r="F34" i="7"/>
  <c r="A35" i="7"/>
  <c r="C34" i="7"/>
  <c r="E34" i="7"/>
  <c r="D34" i="7"/>
  <c r="A37" i="8" l="1"/>
  <c r="E36" i="8"/>
  <c r="D36" i="8"/>
  <c r="F36" i="8"/>
  <c r="B36" i="8"/>
  <c r="C36" i="8"/>
  <c r="C35" i="7"/>
  <c r="D35" i="7"/>
  <c r="F35" i="7"/>
  <c r="E35" i="7"/>
  <c r="A36" i="7"/>
  <c r="B35" i="7"/>
  <c r="B37" i="8" l="1"/>
  <c r="E37" i="8"/>
  <c r="A38" i="8"/>
  <c r="C37" i="8"/>
  <c r="F37" i="8"/>
  <c r="D37" i="8"/>
  <c r="A37" i="7"/>
  <c r="E36" i="7"/>
  <c r="B36" i="7"/>
  <c r="D36" i="7"/>
  <c r="C36" i="7"/>
  <c r="F36" i="7"/>
  <c r="A39" i="8" l="1"/>
  <c r="F38" i="8"/>
  <c r="B38" i="8"/>
  <c r="C38" i="8"/>
  <c r="D38" i="8"/>
  <c r="E38" i="8"/>
  <c r="C37" i="7"/>
  <c r="F37" i="7"/>
  <c r="A38" i="7"/>
  <c r="E37" i="7"/>
  <c r="D37" i="7"/>
  <c r="B37" i="7"/>
  <c r="C39" i="8" l="1"/>
  <c r="F39" i="8"/>
  <c r="A40" i="8"/>
  <c r="D39" i="8"/>
  <c r="E39" i="8"/>
  <c r="B39" i="8"/>
  <c r="B38" i="7"/>
  <c r="F38" i="7"/>
  <c r="A39" i="7"/>
  <c r="C38" i="7"/>
  <c r="E38" i="7"/>
  <c r="D38" i="7"/>
  <c r="A41" i="8" l="1"/>
  <c r="C40" i="8"/>
  <c r="F40" i="8"/>
  <c r="D40" i="8"/>
  <c r="E40" i="8"/>
  <c r="B40" i="8"/>
  <c r="C39" i="7"/>
  <c r="D39" i="7"/>
  <c r="F39" i="7"/>
  <c r="B39" i="7"/>
  <c r="E39" i="7"/>
  <c r="A40" i="7"/>
  <c r="F41" i="8" l="1"/>
  <c r="B41" i="8"/>
  <c r="D41" i="8"/>
  <c r="E41" i="8"/>
  <c r="A42" i="8"/>
  <c r="C41" i="8"/>
  <c r="A41" i="7"/>
  <c r="E40" i="7"/>
  <c r="B40" i="7"/>
  <c r="D40" i="7"/>
  <c r="C40" i="7"/>
  <c r="F40" i="7"/>
  <c r="F42" i="8" l="1"/>
  <c r="C42" i="8"/>
  <c r="B42" i="8"/>
  <c r="E42" i="8"/>
  <c r="D42" i="8"/>
  <c r="A43" i="8"/>
  <c r="C41" i="7"/>
  <c r="F41" i="7"/>
  <c r="A42" i="7"/>
  <c r="E41" i="7"/>
  <c r="D41" i="7"/>
  <c r="B41" i="7"/>
  <c r="F43" i="8" l="1"/>
  <c r="C43" i="8"/>
  <c r="B43" i="8"/>
  <c r="A44" i="8"/>
  <c r="D43" i="8"/>
  <c r="E43" i="8"/>
  <c r="B42" i="7"/>
  <c r="F42" i="7"/>
  <c r="A43" i="7"/>
  <c r="C42" i="7"/>
  <c r="E42" i="7"/>
  <c r="D42" i="7"/>
  <c r="E44" i="8" l="1"/>
  <c r="E45" i="8" s="1"/>
  <c r="C44" i="8"/>
  <c r="F44" i="8"/>
  <c r="F45" i="8" s="1"/>
  <c r="D44" i="8"/>
  <c r="D45" i="8" s="1"/>
  <c r="A45" i="8"/>
  <c r="B45" i="8" s="1"/>
  <c r="B44" i="8"/>
  <c r="C43" i="7"/>
  <c r="D43" i="7"/>
  <c r="F43" i="7"/>
  <c r="A44" i="7"/>
  <c r="E43" i="7"/>
  <c r="B43" i="7"/>
  <c r="A45" i="7" l="1"/>
  <c r="B45" i="7" s="1"/>
  <c r="E44" i="7"/>
  <c r="E45" i="7" s="1"/>
  <c r="B44" i="7"/>
  <c r="D44" i="7"/>
  <c r="D45" i="7" s="1"/>
  <c r="C44" i="7"/>
  <c r="F44" i="7"/>
  <c r="F4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Alois Adam</author>
  </authors>
  <commentList>
    <comment ref="C16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Alois Adam:</t>
        </r>
        <r>
          <rPr>
            <sz val="8"/>
            <color indexed="81"/>
            <rFont val="Tahoma"/>
            <family val="2"/>
            <charset val="238"/>
          </rPr>
          <t xml:space="preserve">
Položky a jejich čísla je možno libovolně měnit
</t>
        </r>
      </text>
    </comment>
    <comment ref="C24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 Alois Adam:</t>
        </r>
        <r>
          <rPr>
            <sz val="8"/>
            <color indexed="81"/>
            <rFont val="Tahoma"/>
            <family val="2"/>
            <charset val="238"/>
          </rPr>
          <t xml:space="preserve">
Rozpočtová rezerva je jenom pomůcka pro tvorbu rozpočtu. Ve finále musí být 0, to se vyřeší např. (a většinou) přes položku 8115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Alois Adam</author>
  </authors>
  <commentList>
    <comment ref="C2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Alois Adam:</t>
        </r>
        <r>
          <rPr>
            <sz val="8"/>
            <color indexed="81"/>
            <rFont val="Tahoma"/>
            <family val="2"/>
            <charset val="238"/>
          </rPr>
          <t xml:space="preserve">
Položky a jejich čísla je možno libovolně měnit, rušit nebo
 doplňovat</t>
        </r>
      </text>
    </comment>
    <comment ref="D2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 Alois Adam:</t>
        </r>
        <r>
          <rPr>
            <sz val="8"/>
            <color indexed="81"/>
            <rFont val="Tahoma"/>
            <family val="2"/>
            <charset val="238"/>
          </rPr>
          <t xml:space="preserve">
Položky a jejich čísla je možno libovolně měnit, rušit nebo
 doplňovat</t>
        </r>
      </text>
    </comment>
    <comment ref="C23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 Alois Adam:</t>
        </r>
        <r>
          <rPr>
            <sz val="8"/>
            <color indexed="81"/>
            <rFont val="Tahoma"/>
            <family val="2"/>
            <charset val="238"/>
          </rPr>
          <t xml:space="preserve">
Položky a jejich čísla je možno libovolně měnit, rušit nebo
 doplňovat</t>
        </r>
      </text>
    </comment>
    <comment ref="D23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 xml:space="preserve"> Alois Adam:</t>
        </r>
        <r>
          <rPr>
            <sz val="8"/>
            <color indexed="81"/>
            <rFont val="Tahoma"/>
            <family val="2"/>
            <charset val="238"/>
          </rPr>
          <t xml:space="preserve">
Položky a jejich čísla je možno libovolně měnit, rušit nebo
 doplňovat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Alois Adam</author>
  </authors>
  <commentList>
    <comment ref="E1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 Alois Adam:</t>
        </r>
        <r>
          <rPr>
            <sz val="8"/>
            <color indexed="81"/>
            <rFont val="Tahoma"/>
            <family val="2"/>
            <charset val="238"/>
          </rPr>
          <t xml:space="preserve">
Paragrafy je možno měnit, přidávat nebo rušit
</t>
        </r>
      </text>
    </comment>
    <comment ref="B3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Alois Adam:</t>
        </r>
        <r>
          <rPr>
            <sz val="8"/>
            <color indexed="81"/>
            <rFont val="Tahoma"/>
            <family val="2"/>
            <charset val="238"/>
          </rPr>
          <t xml:space="preserve">
Položky je možno měnit, rušit nebo přidávat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Alois Adam</author>
  </authors>
  <commentList>
    <comment ref="E1" authorId="0" shapeId="0" xr:uid="{00000000-0006-0000-0400-000001000000}">
      <text>
        <r>
          <rPr>
            <b/>
            <sz val="8"/>
            <color indexed="81"/>
            <rFont val="Tahoma"/>
            <family val="2"/>
            <charset val="238"/>
          </rPr>
          <t>Alois Adam:</t>
        </r>
        <r>
          <rPr>
            <sz val="8"/>
            <color indexed="81"/>
            <rFont val="Tahoma"/>
            <family val="2"/>
            <charset val="238"/>
          </rPr>
          <t xml:space="preserve">
Paragrafy je možno libovolně měnit, přidávat nebo rušit
</t>
        </r>
      </text>
    </comment>
    <comment ref="B3" authorId="0" shapeId="0" xr:uid="{00000000-0006-0000-0400-000002000000}">
      <text>
        <r>
          <rPr>
            <b/>
            <sz val="8"/>
            <color indexed="81"/>
            <rFont val="Tahoma"/>
            <family val="2"/>
            <charset val="238"/>
          </rPr>
          <t>Alois Adam:</t>
        </r>
        <r>
          <rPr>
            <sz val="8"/>
            <color indexed="81"/>
            <rFont val="Tahoma"/>
            <family val="2"/>
            <charset val="238"/>
          </rPr>
          <t xml:space="preserve">
Položky je možno libovolně rušit měnit nebo přidávat
</t>
        </r>
      </text>
    </comment>
  </commentList>
</comments>
</file>

<file path=xl/sharedStrings.xml><?xml version="1.0" encoding="utf-8"?>
<sst xmlns="http://schemas.openxmlformats.org/spreadsheetml/2006/main" count="308" uniqueCount="214">
  <si>
    <t>PŘÍJMY</t>
  </si>
  <si>
    <t>položka</t>
  </si>
  <si>
    <t>částka</t>
  </si>
  <si>
    <t>Daň z příjmů FO - závislá činnost</t>
  </si>
  <si>
    <t>Daň z příjmů FO - SVČ</t>
  </si>
  <si>
    <t>Daň z příjmů FO - zvláštní sazba</t>
  </si>
  <si>
    <t>Daň z příjmů právnických osob</t>
  </si>
  <si>
    <t>Daň z příjmů právnických osob za obce</t>
  </si>
  <si>
    <t>Daň z přidané hodnoty</t>
  </si>
  <si>
    <t>Správní poplatky</t>
  </si>
  <si>
    <t>Poplatek za komunální odpad</t>
  </si>
  <si>
    <t>Poplatek ze psů</t>
  </si>
  <si>
    <t>Pobytové poplatky</t>
  </si>
  <si>
    <t>Poplatky za užívání veřejného prostranství</t>
  </si>
  <si>
    <t>Poplatky ze vstupného</t>
  </si>
  <si>
    <t>Poplatek z ubytovací kapacity</t>
  </si>
  <si>
    <t>Poplatek za provozovaný VHP</t>
  </si>
  <si>
    <t>Daň z nemovitosti</t>
  </si>
  <si>
    <t>Daňové příjmy celkem</t>
  </si>
  <si>
    <t>třída 1</t>
  </si>
  <si>
    <t>Přijaté dotace celkem</t>
  </si>
  <si>
    <t>třída 4</t>
  </si>
  <si>
    <t>třída 1+4</t>
  </si>
  <si>
    <t>Příjmy</t>
  </si>
  <si>
    <t>celkem</t>
  </si>
  <si>
    <t>za položku</t>
  </si>
  <si>
    <t>les</t>
  </si>
  <si>
    <t>voda</t>
  </si>
  <si>
    <t>rybníky</t>
  </si>
  <si>
    <t>hřbitov</t>
  </si>
  <si>
    <t>byty</t>
  </si>
  <si>
    <t>z prodeje služeb</t>
  </si>
  <si>
    <t>z prodeje zboží</t>
  </si>
  <si>
    <t>z pronájmu pozemků</t>
  </si>
  <si>
    <t>z úroků</t>
  </si>
  <si>
    <t>z podílu na zisku</t>
  </si>
  <si>
    <t>z neinvestíčních darů</t>
  </si>
  <si>
    <t>třída 2</t>
  </si>
  <si>
    <t>z prodeje pozemků</t>
  </si>
  <si>
    <t>z prodeje ostatního HIM</t>
  </si>
  <si>
    <t>z darů na investice</t>
  </si>
  <si>
    <t>z příspěvků na investice</t>
  </si>
  <si>
    <t>z prodeje akcií</t>
  </si>
  <si>
    <t>z prodeje majetkových podílů</t>
  </si>
  <si>
    <t>Kapitálové příjmy celkem</t>
  </si>
  <si>
    <t>třída 3</t>
  </si>
  <si>
    <t xml:space="preserve">        K A P I T Á L O V É </t>
  </si>
  <si>
    <t xml:space="preserve">      Daňové příjmy + dotace</t>
  </si>
  <si>
    <t>Třída</t>
  </si>
  <si>
    <t>Položka</t>
  </si>
  <si>
    <t>Částka</t>
  </si>
  <si>
    <t>1+2+3+4</t>
  </si>
  <si>
    <t>X</t>
  </si>
  <si>
    <t>5+6</t>
  </si>
  <si>
    <t>PŘÍJMY CELKEM</t>
  </si>
  <si>
    <t>z toho Daňové příjmy celkem</t>
  </si>
  <si>
    <t xml:space="preserve">           Přijaté dotace celkem</t>
  </si>
  <si>
    <t>VÝDAJE CELKEM</t>
  </si>
  <si>
    <t xml:space="preserve"> z toho Běžné výdaje celkem</t>
  </si>
  <si>
    <t xml:space="preserve">            Kapitálové výdaje celkem</t>
  </si>
  <si>
    <t>SALDO: příjmy - výdaje</t>
  </si>
  <si>
    <t>FINANCOVÁNÍ CELKEM</t>
  </si>
  <si>
    <t xml:space="preserve">                                     D  A  Ň  O  V  É</t>
  </si>
  <si>
    <t>Výdaje</t>
  </si>
  <si>
    <t>platy změstnanců</t>
  </si>
  <si>
    <t>ostatní osobní výdaje</t>
  </si>
  <si>
    <t>sociální pojištění</t>
  </si>
  <si>
    <t>zdravotní pojištění</t>
  </si>
  <si>
    <t>ostatní povinné pojištění</t>
  </si>
  <si>
    <t>potraviny</t>
  </si>
  <si>
    <t>ochranné pomůcky</t>
  </si>
  <si>
    <t>prádlo oděv obuv</t>
  </si>
  <si>
    <t>knihy , učební pomůcky</t>
  </si>
  <si>
    <t>drobný hmotný majetek</t>
  </si>
  <si>
    <t>nákup materiálu</t>
  </si>
  <si>
    <t>úroky placené</t>
  </si>
  <si>
    <t>elektrická energie</t>
  </si>
  <si>
    <t>pohonné hmoty</t>
  </si>
  <si>
    <t>služby pošt</t>
  </si>
  <si>
    <t>služby telekomunikací</t>
  </si>
  <si>
    <t>služby peněžních ústavů</t>
  </si>
  <si>
    <t>nájemné</t>
  </si>
  <si>
    <t>konzultační poradenské služby</t>
  </si>
  <si>
    <t>služby školení</t>
  </si>
  <si>
    <t>služby zpracování dat</t>
  </si>
  <si>
    <t>nákup služeb</t>
  </si>
  <si>
    <t>opravy a udržování</t>
  </si>
  <si>
    <t>programové vybavení</t>
  </si>
  <si>
    <t>cestovné</t>
  </si>
  <si>
    <t>pohoštění</t>
  </si>
  <si>
    <t>účastnické poplatky na konference</t>
  </si>
  <si>
    <t>poskytnuté neinv. příspěvky</t>
  </si>
  <si>
    <t>dopravní obslužnost</t>
  </si>
  <si>
    <t>věcné dary</t>
  </si>
  <si>
    <t>neinv. dotace fyz. osobám</t>
  </si>
  <si>
    <t>neinv. transfery obcím (školy)</t>
  </si>
  <si>
    <t>neinv. transfery veř. rozpočtu</t>
  </si>
  <si>
    <t>neinv. přispěvky vlastním PO</t>
  </si>
  <si>
    <t>platby daní a polplatků</t>
  </si>
  <si>
    <t>Běžné výdaje celkem</t>
  </si>
  <si>
    <t xml:space="preserve">   B   Ě   Ž   N   É          V   Ý   D   A   J   E</t>
  </si>
  <si>
    <t>třída 5</t>
  </si>
  <si>
    <t>stroje, přístroje, zařízení</t>
  </si>
  <si>
    <t>dopravní prostředky</t>
  </si>
  <si>
    <t>výpočetní technika</t>
  </si>
  <si>
    <t>projektová dokumentace</t>
  </si>
  <si>
    <t>pozemky</t>
  </si>
  <si>
    <t>investiční transfery PO</t>
  </si>
  <si>
    <t>třída 6</t>
  </si>
  <si>
    <t>Výdaje celkem</t>
  </si>
  <si>
    <t>Kapit. výdaje celkem</t>
  </si>
  <si>
    <t>KAPITÁLOVÉ  VÝDAJE</t>
  </si>
  <si>
    <t>z pronájmu ostat.nemovitostí</t>
  </si>
  <si>
    <t>z prodeje neinvest. majetku</t>
  </si>
  <si>
    <t>z prodeje ostat. nemovitostí</t>
  </si>
  <si>
    <t>odměny členům zastupitelstev obcí</t>
  </si>
  <si>
    <t>KD</t>
  </si>
  <si>
    <t>Les</t>
  </si>
  <si>
    <t>Silnice</t>
  </si>
  <si>
    <t>Kanalizace</t>
  </si>
  <si>
    <t>Knihovna</t>
  </si>
  <si>
    <t>Hřbitov</t>
  </si>
  <si>
    <t>Byty</t>
  </si>
  <si>
    <t>KO</t>
  </si>
  <si>
    <t>VZ + VPP</t>
  </si>
  <si>
    <t>Hasiči</t>
  </si>
  <si>
    <t>refundace mezd</t>
  </si>
  <si>
    <t>Zastupit.</t>
  </si>
  <si>
    <t>neinv. dotace církvím</t>
  </si>
  <si>
    <t>ROZPOČTOVÁ REZERVA</t>
  </si>
  <si>
    <t>Poplatky za znečišťování ovzduší</t>
  </si>
  <si>
    <t>Voda</t>
  </si>
  <si>
    <t>nekap. příjmy a náhrady</t>
  </si>
  <si>
    <t>EKO-KOM</t>
  </si>
  <si>
    <t>budovy, haly, stavby</t>
  </si>
  <si>
    <t>Neinv. dotace OS</t>
  </si>
  <si>
    <t>neinv. dotace NO</t>
  </si>
  <si>
    <t>Ostatní neinvestiční transfery</t>
  </si>
  <si>
    <t>Převody</t>
  </si>
  <si>
    <t>Převody sociálního fondu</t>
  </si>
  <si>
    <t>Ost. převody z  vlastních fondů</t>
  </si>
  <si>
    <t>změna stavu prostředků na BÚ</t>
  </si>
  <si>
    <t xml:space="preserve">                          B Ě Ž N É</t>
  </si>
  <si>
    <t>Běžné + kapitálové celk.</t>
  </si>
  <si>
    <t>Běžné příjmy celkem</t>
  </si>
  <si>
    <t>paragraf</t>
  </si>
  <si>
    <t>popis</t>
  </si>
  <si>
    <t>výdaje celkem</t>
  </si>
  <si>
    <t xml:space="preserve">z toho kapitálové </t>
  </si>
  <si>
    <t>Celkem</t>
  </si>
  <si>
    <t>sport</t>
  </si>
  <si>
    <t>nedaňové příjmy celkem</t>
  </si>
  <si>
    <t>Výdaje z finančních operací</t>
  </si>
  <si>
    <t>z toho    běžné</t>
  </si>
  <si>
    <t>Činnost místní správy</t>
  </si>
  <si>
    <t>Z finančních operací</t>
  </si>
  <si>
    <t>z toho     běžné</t>
  </si>
  <si>
    <t xml:space="preserve">           Nedaňové příjmy celkem</t>
  </si>
  <si>
    <t xml:space="preserve">           Kapitálové příjmy celkem</t>
  </si>
  <si>
    <t>ostatní nákupy j.n. - projekty</t>
  </si>
  <si>
    <t xml:space="preserve">Investiční půjčky </t>
  </si>
  <si>
    <t>D O T A C E</t>
  </si>
  <si>
    <t>komunální služby a územní rozvoj</t>
  </si>
  <si>
    <t>neinv. dotace o.p.s.</t>
  </si>
  <si>
    <t>splátky půjček od pod. subjektů</t>
  </si>
  <si>
    <t>celkem za položku</t>
  </si>
  <si>
    <t>Veřejné osvětlení</t>
  </si>
  <si>
    <t>Doprava</t>
  </si>
  <si>
    <t>Volby do EP</t>
  </si>
  <si>
    <t>sankce státu</t>
  </si>
  <si>
    <t>sankce nestátu</t>
  </si>
  <si>
    <t>celý</t>
  </si>
  <si>
    <t>hodnota</t>
  </si>
  <si>
    <t>12/11</t>
  </si>
  <si>
    <t>Neinvestiční přijaté dotace ze SR                  v rámci sournného dotačního vztahu</t>
  </si>
  <si>
    <t>Dotace ÚP VPP  ÚZ-13234</t>
  </si>
  <si>
    <t>Dotace volby EP</t>
  </si>
  <si>
    <t>Dotace kraj</t>
  </si>
  <si>
    <t>Dotace SFRB</t>
  </si>
  <si>
    <t>Nebytové hospodářství</t>
  </si>
  <si>
    <t>Příjmy z pronájmu mov.věcí</t>
  </si>
  <si>
    <t xml:space="preserve">teplo, </t>
  </si>
  <si>
    <t>Vnitřní obchod</t>
  </si>
  <si>
    <t>pozemní komunikace</t>
  </si>
  <si>
    <t>silniční doprava</t>
  </si>
  <si>
    <t>MŠ</t>
  </si>
  <si>
    <t>kultura zámek</t>
  </si>
  <si>
    <t>rozhlas a televize</t>
  </si>
  <si>
    <t>kultura ,církve ,sděl. Prostředky</t>
  </si>
  <si>
    <t>dary obyvatelstvu</t>
  </si>
  <si>
    <t>Tělovýchovná činnost</t>
  </si>
  <si>
    <t xml:space="preserve"> </t>
  </si>
  <si>
    <t>ost.transfery obyvatelstvu</t>
  </si>
  <si>
    <t>Ost.fin.operace</t>
  </si>
  <si>
    <t>převody fondů</t>
  </si>
  <si>
    <t xml:space="preserve">Dotace inv.transfer kraj    </t>
  </si>
  <si>
    <t xml:space="preserve">záležitosti kul.církví </t>
  </si>
  <si>
    <t>Invest.transf. Veř.rez.m. úrovně</t>
  </si>
  <si>
    <t>neinv. dotace  ops</t>
  </si>
  <si>
    <t>Pečovatelská služba</t>
  </si>
  <si>
    <t>;2111</t>
  </si>
  <si>
    <t>ost.příjmy z vl.činnosti</t>
  </si>
  <si>
    <t>Odvod z loterií a podobných her</t>
  </si>
  <si>
    <t>sportoviště</t>
  </si>
  <si>
    <t>Vnitřní obchodí</t>
  </si>
  <si>
    <t>mládež</t>
  </si>
  <si>
    <t>cestovní ruch</t>
  </si>
  <si>
    <t>obnova kul.památek</t>
  </si>
  <si>
    <t>kom.službya územní rozvoj</t>
  </si>
  <si>
    <t>soc.fond</t>
  </si>
  <si>
    <t>záležitosti pošt</t>
  </si>
  <si>
    <t>pošta</t>
  </si>
  <si>
    <t>pevná paliva</t>
  </si>
  <si>
    <t>centrum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</si>
</sst>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164" fontId="0" fillId="0" borderId="0" xfId="0" applyNumberFormat="1"/>
    <xf numFmtId="164" fontId="0" fillId="0" borderId="1" xfId="0" applyNumberForma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6" fillId="0" borderId="6" xfId="0" applyFont="1" applyBorder="1"/>
    <xf numFmtId="164" fontId="6" fillId="0" borderId="7" xfId="0" applyNumberFormat="1" applyFont="1" applyBorder="1" applyAlignment="1">
      <alignment horizontal="right"/>
    </xf>
    <xf numFmtId="0" fontId="0" fillId="0" borderId="8" xfId="0" applyBorder="1" applyProtection="1">
      <protection locked="0"/>
    </xf>
    <xf numFmtId="164" fontId="0" fillId="0" borderId="9" xfId="0" applyNumberFormat="1" applyBorder="1" applyProtection="1">
      <protection locked="0"/>
    </xf>
    <xf numFmtId="0" fontId="6" fillId="0" borderId="6" xfId="0" applyFont="1" applyBorder="1" applyAlignment="1">
      <alignment horizontal="left"/>
    </xf>
    <xf numFmtId="164" fontId="6" fillId="0" borderId="7" xfId="0" applyNumberFormat="1" applyFont="1" applyBorder="1"/>
    <xf numFmtId="0" fontId="0" fillId="0" borderId="10" xfId="0" applyBorder="1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11" xfId="0" applyBorder="1"/>
    <xf numFmtId="164" fontId="0" fillId="0" borderId="11" xfId="0" applyNumberFormat="1" applyBorder="1"/>
    <xf numFmtId="0" fontId="0" fillId="0" borderId="0" xfId="0" applyBorder="1"/>
    <xf numFmtId="164" fontId="0" fillId="0" borderId="0" xfId="0" applyNumberFormat="1" applyBorder="1"/>
    <xf numFmtId="0" fontId="2" fillId="0" borderId="6" xfId="0" applyFont="1" applyBorder="1"/>
    <xf numFmtId="0" fontId="6" fillId="0" borderId="12" xfId="0" applyFont="1" applyBorder="1"/>
    <xf numFmtId="0" fontId="0" fillId="0" borderId="12" xfId="0" applyBorder="1"/>
    <xf numFmtId="0" fontId="0" fillId="0" borderId="13" xfId="0" applyBorder="1" applyProtection="1">
      <protection locked="0"/>
    </xf>
    <xf numFmtId="0" fontId="6" fillId="0" borderId="14" xfId="0" applyFont="1" applyBorder="1"/>
    <xf numFmtId="0" fontId="0" fillId="0" borderId="15" xfId="0" applyBorder="1" applyProtection="1">
      <protection locked="0"/>
    </xf>
    <xf numFmtId="164" fontId="3" fillId="0" borderId="16" xfId="0" applyNumberFormat="1" applyFont="1" applyBorder="1"/>
    <xf numFmtId="0" fontId="0" fillId="0" borderId="0" xfId="0" applyAlignment="1">
      <alignment horizontal="center"/>
    </xf>
    <xf numFmtId="0" fontId="7" fillId="0" borderId="0" xfId="0" applyFont="1"/>
    <xf numFmtId="0" fontId="10" fillId="0" borderId="0" xfId="0" applyFont="1"/>
    <xf numFmtId="0" fontId="7" fillId="0" borderId="17" xfId="0" applyFont="1" applyBorder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17" xfId="0" applyBorder="1"/>
    <xf numFmtId="0" fontId="0" fillId="0" borderId="2" xfId="0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0" fontId="0" fillId="0" borderId="18" xfId="0" applyBorder="1"/>
    <xf numFmtId="164" fontId="11" fillId="0" borderId="7" xfId="0" applyNumberFormat="1" applyFont="1" applyBorder="1" applyAlignment="1">
      <alignment horizontal="right"/>
    </xf>
    <xf numFmtId="0" fontId="9" fillId="0" borderId="19" xfId="0" applyFont="1" applyBorder="1"/>
    <xf numFmtId="0" fontId="6" fillId="0" borderId="20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4" xfId="0" applyFont="1" applyBorder="1"/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7" fillId="0" borderId="7" xfId="0" applyNumberFormat="1" applyFont="1" applyBorder="1" applyAlignment="1">
      <alignment horizontal="right"/>
    </xf>
    <xf numFmtId="0" fontId="12" fillId="0" borderId="25" xfId="0" applyFont="1" applyBorder="1"/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/>
    </xf>
    <xf numFmtId="0" fontId="0" fillId="0" borderId="24" xfId="0" applyBorder="1"/>
    <xf numFmtId="0" fontId="0" fillId="0" borderId="6" xfId="0" applyBorder="1" applyAlignment="1">
      <alignment horizontal="center"/>
    </xf>
    <xf numFmtId="0" fontId="9" fillId="0" borderId="26" xfId="0" applyFont="1" applyBorder="1"/>
    <xf numFmtId="0" fontId="0" fillId="0" borderId="27" xfId="0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4" fillId="0" borderId="28" xfId="0" applyNumberFormat="1" applyFont="1" applyBorder="1" applyAlignment="1">
      <alignment horizontal="right"/>
    </xf>
    <xf numFmtId="0" fontId="0" fillId="0" borderId="29" xfId="0" applyBorder="1"/>
    <xf numFmtId="0" fontId="0" fillId="0" borderId="30" xfId="0" applyBorder="1" applyAlignment="1">
      <alignment horizontal="center"/>
    </xf>
    <xf numFmtId="0" fontId="8" fillId="0" borderId="30" xfId="0" applyFont="1" applyBorder="1" applyAlignment="1">
      <alignment horizontal="center"/>
    </xf>
    <xf numFmtId="164" fontId="0" fillId="0" borderId="31" xfId="0" applyNumberFormat="1" applyBorder="1" applyAlignment="1">
      <alignment horizontal="right"/>
    </xf>
    <xf numFmtId="164" fontId="7" fillId="0" borderId="1" xfId="0" applyNumberFormat="1" applyFont="1" applyBorder="1" applyAlignment="1" applyProtection="1">
      <alignment horizontal="right"/>
      <protection locked="0"/>
    </xf>
    <xf numFmtId="3" fontId="13" fillId="0" borderId="13" xfId="0" applyNumberFormat="1" applyFont="1" applyBorder="1" applyAlignment="1" applyProtection="1">
      <alignment vertical="top"/>
      <protection locked="0"/>
    </xf>
    <xf numFmtId="3" fontId="1" fillId="0" borderId="32" xfId="0" applyNumberFormat="1" applyFont="1" applyBorder="1"/>
    <xf numFmtId="3" fontId="1" fillId="0" borderId="33" xfId="0" applyNumberFormat="1" applyFont="1" applyBorder="1" applyProtection="1">
      <protection locked="0"/>
    </xf>
    <xf numFmtId="3" fontId="1" fillId="0" borderId="34" xfId="0" applyNumberFormat="1" applyFont="1" applyBorder="1"/>
    <xf numFmtId="3" fontId="1" fillId="0" borderId="2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4" fillId="0" borderId="6" xfId="0" applyFont="1" applyBorder="1"/>
    <xf numFmtId="3" fontId="15" fillId="0" borderId="35" xfId="0" applyNumberFormat="1" applyFont="1" applyBorder="1"/>
    <xf numFmtId="3" fontId="15" fillId="0" borderId="14" xfId="0" applyNumberFormat="1" applyFont="1" applyBorder="1"/>
    <xf numFmtId="0" fontId="15" fillId="0" borderId="8" xfId="0" applyFont="1" applyBorder="1" applyProtection="1">
      <protection locked="0"/>
    </xf>
    <xf numFmtId="3" fontId="15" fillId="0" borderId="36" xfId="0" applyNumberFormat="1" applyFont="1" applyBorder="1"/>
    <xf numFmtId="3" fontId="15" fillId="0" borderId="34" xfId="0" applyNumberFormat="1" applyFont="1" applyBorder="1"/>
    <xf numFmtId="3" fontId="15" fillId="0" borderId="13" xfId="0" applyNumberFormat="1" applyFont="1" applyBorder="1" applyProtection="1">
      <protection locked="0"/>
    </xf>
    <xf numFmtId="3" fontId="15" fillId="0" borderId="2" xfId="0" applyNumberFormat="1" applyFont="1" applyBorder="1" applyProtection="1">
      <protection locked="0"/>
    </xf>
    <xf numFmtId="0" fontId="15" fillId="0" borderId="2" xfId="0" applyFont="1" applyBorder="1" applyProtection="1">
      <protection locked="0"/>
    </xf>
    <xf numFmtId="3" fontId="15" fillId="0" borderId="37" xfId="0" applyNumberFormat="1" applyFont="1" applyBorder="1"/>
    <xf numFmtId="3" fontId="15" fillId="0" borderId="12" xfId="0" applyNumberFormat="1" applyFont="1" applyBorder="1"/>
    <xf numFmtId="3" fontId="15" fillId="0" borderId="16" xfId="0" applyNumberFormat="1" applyFont="1" applyBorder="1"/>
    <xf numFmtId="3" fontId="15" fillId="0" borderId="38" xfId="0" applyNumberFormat="1" applyFont="1" applyBorder="1"/>
    <xf numFmtId="3" fontId="2" fillId="0" borderId="39" xfId="0" applyNumberFormat="1" applyFon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13" fillId="0" borderId="32" xfId="0" applyNumberFormat="1" applyFont="1" applyBorder="1" applyAlignment="1">
      <alignment vertical="top"/>
    </xf>
    <xf numFmtId="3" fontId="13" fillId="0" borderId="40" xfId="0" applyNumberFormat="1" applyFont="1" applyBorder="1" applyAlignment="1" applyProtection="1">
      <alignment vertical="top"/>
      <protection locked="0"/>
    </xf>
    <xf numFmtId="3" fontId="13" fillId="0" borderId="33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3" fontId="13" fillId="0" borderId="41" xfId="0" applyNumberFormat="1" applyFont="1" applyBorder="1" applyAlignment="1" applyProtection="1">
      <alignment vertical="top"/>
      <protection locked="0"/>
    </xf>
    <xf numFmtId="3" fontId="13" fillId="0" borderId="34" xfId="0" applyNumberFormat="1" applyFont="1" applyBorder="1" applyAlignment="1">
      <alignment vertical="top"/>
    </xf>
    <xf numFmtId="3" fontId="13" fillId="0" borderId="42" xfId="0" applyNumberFormat="1" applyFont="1" applyBorder="1" applyAlignment="1" applyProtection="1">
      <alignment vertical="top"/>
      <protection locked="0"/>
    </xf>
    <xf numFmtId="3" fontId="13" fillId="0" borderId="20" xfId="0" applyNumberFormat="1" applyFont="1" applyBorder="1" applyAlignment="1" applyProtection="1">
      <alignment vertical="top"/>
      <protection locked="0"/>
    </xf>
    <xf numFmtId="3" fontId="13" fillId="0" borderId="43" xfId="0" applyNumberFormat="1" applyFont="1" applyBorder="1" applyAlignment="1" applyProtection="1">
      <alignment vertical="top"/>
      <protection locked="0"/>
    </xf>
    <xf numFmtId="3" fontId="13" fillId="0" borderId="2" xfId="0" applyNumberFormat="1" applyFont="1" applyBorder="1" applyAlignment="1" applyProtection="1">
      <alignment vertical="top"/>
      <protection locked="0"/>
    </xf>
    <xf numFmtId="3" fontId="13" fillId="0" borderId="44" xfId="0" applyNumberFormat="1" applyFont="1" applyBorder="1" applyAlignment="1" applyProtection="1">
      <alignment vertical="top"/>
      <protection locked="0"/>
    </xf>
    <xf numFmtId="0" fontId="13" fillId="0" borderId="2" xfId="0" applyFont="1" applyBorder="1" applyAlignment="1" applyProtection="1">
      <alignment vertical="top"/>
      <protection locked="0"/>
    </xf>
    <xf numFmtId="3" fontId="13" fillId="0" borderId="13" xfId="0" applyNumberFormat="1" applyFont="1" applyFill="1" applyBorder="1" applyAlignment="1" applyProtection="1">
      <alignment vertical="top"/>
      <protection locked="0"/>
    </xf>
    <xf numFmtId="0" fontId="13" fillId="0" borderId="6" xfId="0" applyFont="1" applyBorder="1" applyAlignment="1" applyProtection="1">
      <alignment vertical="top"/>
      <protection locked="0"/>
    </xf>
    <xf numFmtId="3" fontId="13" fillId="0" borderId="14" xfId="0" applyNumberFormat="1" applyFont="1" applyBorder="1" applyAlignment="1" applyProtection="1">
      <alignment vertical="top"/>
      <protection locked="0"/>
    </xf>
    <xf numFmtId="3" fontId="13" fillId="0" borderId="45" xfId="0" applyNumberFormat="1" applyFont="1" applyBorder="1" applyAlignment="1" applyProtection="1">
      <alignment vertical="top"/>
      <protection locked="0"/>
    </xf>
    <xf numFmtId="3" fontId="13" fillId="0" borderId="6" xfId="0" applyNumberFormat="1" applyFont="1" applyBorder="1" applyAlignment="1" applyProtection="1">
      <alignment vertical="top"/>
      <protection locked="0"/>
    </xf>
    <xf numFmtId="0" fontId="6" fillId="0" borderId="6" xfId="0" applyFont="1" applyBorder="1" applyAlignment="1">
      <alignment vertical="top"/>
    </xf>
    <xf numFmtId="0" fontId="18" fillId="0" borderId="6" xfId="0" applyFont="1" applyBorder="1" applyAlignment="1">
      <alignment vertical="top"/>
    </xf>
    <xf numFmtId="3" fontId="16" fillId="0" borderId="35" xfId="0" applyNumberFormat="1" applyFont="1" applyBorder="1" applyAlignment="1">
      <alignment vertical="top"/>
    </xf>
    <xf numFmtId="3" fontId="13" fillId="0" borderId="14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13" fillId="0" borderId="8" xfId="0" applyFont="1" applyBorder="1" applyAlignment="1" applyProtection="1">
      <alignment vertical="top"/>
      <protection locked="0"/>
    </xf>
    <xf numFmtId="3" fontId="13" fillId="0" borderId="36" xfId="0" applyNumberFormat="1" applyFont="1" applyBorder="1" applyAlignment="1">
      <alignment vertical="top"/>
    </xf>
    <xf numFmtId="3" fontId="13" fillId="0" borderId="15" xfId="0" applyNumberFormat="1" applyFont="1" applyBorder="1" applyAlignment="1" applyProtection="1">
      <alignment vertical="top"/>
      <protection locked="0"/>
    </xf>
    <xf numFmtId="3" fontId="13" fillId="0" borderId="8" xfId="0" applyNumberFormat="1" applyFont="1" applyBorder="1" applyAlignment="1" applyProtection="1">
      <alignment vertical="top"/>
      <protection locked="0"/>
    </xf>
    <xf numFmtId="3" fontId="13" fillId="0" borderId="46" xfId="0" applyNumberFormat="1" applyFont="1" applyBorder="1" applyAlignment="1" applyProtection="1">
      <alignment vertical="top"/>
      <protection locked="0"/>
    </xf>
    <xf numFmtId="3" fontId="16" fillId="0" borderId="38" xfId="0" applyNumberFormat="1" applyFont="1" applyBorder="1" applyAlignment="1">
      <alignment vertical="top"/>
    </xf>
    <xf numFmtId="0" fontId="0" fillId="0" borderId="10" xfId="0" applyBorder="1" applyAlignment="1">
      <alignment vertical="center"/>
    </xf>
    <xf numFmtId="0" fontId="6" fillId="0" borderId="12" xfId="0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13" fillId="0" borderId="48" xfId="0" applyNumberFormat="1" applyFont="1" applyBorder="1" applyAlignment="1">
      <alignment vertical="top"/>
    </xf>
    <xf numFmtId="3" fontId="13" fillId="0" borderId="49" xfId="0" applyNumberFormat="1" applyFont="1" applyBorder="1" applyAlignment="1">
      <alignment vertical="top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0" xfId="0" applyNumberFormat="1"/>
    <xf numFmtId="3" fontId="15" fillId="0" borderId="20" xfId="0" applyNumberFormat="1" applyFont="1" applyBorder="1" applyProtection="1">
      <protection locked="0"/>
    </xf>
    <xf numFmtId="3" fontId="17" fillId="0" borderId="2" xfId="0" applyNumberFormat="1" applyFont="1" applyBorder="1" applyAlignment="1" applyProtection="1">
      <alignment vertical="top"/>
      <protection locked="0"/>
    </xf>
    <xf numFmtId="3" fontId="17" fillId="0" borderId="13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horizontal="right"/>
    </xf>
    <xf numFmtId="3" fontId="13" fillId="0" borderId="2" xfId="0" applyNumberFormat="1" applyFont="1" applyBorder="1" applyAlignment="1">
      <alignment vertical="top"/>
    </xf>
    <xf numFmtId="3" fontId="13" fillId="0" borderId="1" xfId="0" applyNumberFormat="1" applyFont="1" applyBorder="1" applyAlignment="1">
      <alignment vertical="top"/>
    </xf>
    <xf numFmtId="3" fontId="13" fillId="0" borderId="6" xfId="0" applyNumberFormat="1" applyFont="1" applyBorder="1" applyAlignment="1">
      <alignment vertical="top"/>
    </xf>
    <xf numFmtId="3" fontId="13" fillId="0" borderId="7" xfId="0" applyNumberFormat="1" applyFont="1" applyBorder="1" applyAlignment="1">
      <alignment vertical="top"/>
    </xf>
    <xf numFmtId="3" fontId="13" fillId="0" borderId="50" xfId="0" applyNumberFormat="1" applyFont="1" applyBorder="1" applyAlignment="1">
      <alignment vertical="center"/>
    </xf>
    <xf numFmtId="3" fontId="13" fillId="0" borderId="51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0" fontId="21" fillId="0" borderId="0" xfId="0" applyFont="1"/>
    <xf numFmtId="0" fontId="0" fillId="0" borderId="17" xfId="0" applyBorder="1" applyAlignment="1">
      <alignment horizontal="center"/>
    </xf>
    <xf numFmtId="3" fontId="0" fillId="0" borderId="2" xfId="0" applyNumberFormat="1" applyBorder="1"/>
    <xf numFmtId="3" fontId="0" fillId="0" borderId="1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3" fontId="0" fillId="0" borderId="20" xfId="0" applyNumberFormat="1" applyBorder="1"/>
    <xf numFmtId="3" fontId="0" fillId="0" borderId="3" xfId="0" applyNumberFormat="1" applyBorder="1"/>
    <xf numFmtId="0" fontId="0" fillId="0" borderId="24" xfId="0" applyBorder="1" applyAlignment="1">
      <alignment horizontal="center"/>
    </xf>
    <xf numFmtId="0" fontId="0" fillId="0" borderId="6" xfId="0" applyBorder="1"/>
    <xf numFmtId="0" fontId="18" fillId="0" borderId="10" xfId="0" applyFont="1" applyBorder="1" applyAlignment="1">
      <alignment horizontal="center"/>
    </xf>
    <xf numFmtId="0" fontId="18" fillId="0" borderId="12" xfId="0" applyFont="1" applyBorder="1"/>
    <xf numFmtId="3" fontId="18" fillId="0" borderId="12" xfId="0" applyNumberFormat="1" applyFont="1" applyBorder="1"/>
    <xf numFmtId="3" fontId="18" fillId="0" borderId="16" xfId="0" applyNumberFormat="1" applyFont="1" applyBorder="1"/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64" fontId="0" fillId="0" borderId="2" xfId="0" applyNumberFormat="1" applyBorder="1" applyProtection="1">
      <protection locked="0"/>
    </xf>
    <xf numFmtId="3" fontId="15" fillId="0" borderId="42" xfId="0" applyNumberFormat="1" applyFont="1" applyBorder="1" applyProtection="1">
      <protection locked="0"/>
    </xf>
    <xf numFmtId="3" fontId="1" fillId="0" borderId="52" xfId="0" applyNumberFormat="1" applyFont="1" applyBorder="1" applyProtection="1">
      <protection locked="0"/>
    </xf>
    <xf numFmtId="164" fontId="0" fillId="0" borderId="33" xfId="0" applyNumberFormat="1" applyBorder="1" applyProtection="1">
      <protection locked="0"/>
    </xf>
    <xf numFmtId="0" fontId="0" fillId="0" borderId="53" xfId="0" applyBorder="1" applyProtection="1">
      <protection locked="0"/>
    </xf>
    <xf numFmtId="3" fontId="1" fillId="0" borderId="54" xfId="0" applyNumberFormat="1" applyFont="1" applyBorder="1" applyProtection="1">
      <protection locked="0"/>
    </xf>
    <xf numFmtId="3" fontId="15" fillId="0" borderId="55" xfId="0" applyNumberFormat="1" applyFont="1" applyBorder="1"/>
    <xf numFmtId="3" fontId="15" fillId="0" borderId="56" xfId="0" applyNumberFormat="1" applyFont="1" applyBorder="1"/>
    <xf numFmtId="3" fontId="15" fillId="0" borderId="57" xfId="0" applyNumberFormat="1" applyFont="1" applyBorder="1"/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" fontId="13" fillId="0" borderId="3" xfId="0" applyNumberFormat="1" applyFont="1" applyBorder="1" applyAlignment="1" applyProtection="1">
      <alignment vertical="top"/>
      <protection locked="0"/>
    </xf>
    <xf numFmtId="3" fontId="13" fillId="0" borderId="1" xfId="0" applyNumberFormat="1" applyFont="1" applyBorder="1" applyAlignment="1" applyProtection="1">
      <alignment vertical="top"/>
      <protection locked="0"/>
    </xf>
    <xf numFmtId="3" fontId="13" fillId="0" borderId="14" xfId="0" applyNumberFormat="1" applyFont="1" applyBorder="1" applyAlignment="1" applyProtection="1">
      <alignment vertical="top"/>
    </xf>
    <xf numFmtId="3" fontId="13" fillId="0" borderId="49" xfId="0" applyNumberFormat="1" applyFont="1" applyBorder="1" applyAlignment="1" applyProtection="1">
      <alignment vertical="top"/>
    </xf>
    <xf numFmtId="3" fontId="13" fillId="0" borderId="58" xfId="0" applyNumberFormat="1" applyFont="1" applyBorder="1" applyAlignment="1" applyProtection="1">
      <alignment vertical="top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3" fontId="17" fillId="0" borderId="33" xfId="0" applyNumberFormat="1" applyFont="1" applyBorder="1" applyAlignment="1" applyProtection="1">
      <alignment horizontal="center" vertical="center"/>
      <protection locked="0"/>
    </xf>
    <xf numFmtId="3" fontId="17" fillId="0" borderId="53" xfId="0" applyNumberFormat="1" applyFont="1" applyBorder="1" applyAlignment="1" applyProtection="1">
      <alignment horizontal="center" vertical="center"/>
      <protection locked="0"/>
    </xf>
    <xf numFmtId="164" fontId="17" fillId="0" borderId="54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59" xfId="0" applyNumberFormat="1" applyFont="1" applyBorder="1" applyAlignment="1" applyProtection="1">
      <alignment horizontal="center" vertical="center" wrapText="1"/>
      <protection locked="0"/>
    </xf>
    <xf numFmtId="0" fontId="17" fillId="0" borderId="59" xfId="0" applyFont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 applyProtection="1">
      <alignment horizontal="center" vertical="center" wrapText="1"/>
      <protection locked="0"/>
    </xf>
    <xf numFmtId="9" fontId="2" fillId="0" borderId="33" xfId="0" applyNumberFormat="1" applyFont="1" applyBorder="1" applyAlignment="1">
      <alignment horizontal="center"/>
    </xf>
    <xf numFmtId="9" fontId="2" fillId="0" borderId="53" xfId="0" applyNumberFormat="1" applyFont="1" applyBorder="1" applyAlignment="1">
      <alignment horizontal="center"/>
    </xf>
    <xf numFmtId="49" fontId="2" fillId="0" borderId="17" xfId="0" applyNumberFormat="1" applyFont="1" applyBorder="1"/>
    <xf numFmtId="1" fontId="0" fillId="0" borderId="2" xfId="0" applyNumberFormat="1" applyBorder="1"/>
    <xf numFmtId="1" fontId="0" fillId="0" borderId="1" xfId="0" applyNumberFormat="1" applyBorder="1"/>
    <xf numFmtId="49" fontId="2" fillId="0" borderId="61" xfId="0" applyNumberFormat="1" applyFont="1" applyBorder="1"/>
    <xf numFmtId="1" fontId="0" fillId="0" borderId="59" xfId="0" applyNumberFormat="1" applyBorder="1"/>
    <xf numFmtId="1" fontId="0" fillId="0" borderId="60" xfId="0" applyNumberFormat="1" applyBorder="1"/>
    <xf numFmtId="0" fontId="2" fillId="2" borderId="33" xfId="0" applyFont="1" applyFill="1" applyBorder="1" applyAlignment="1">
      <alignment horizontal="center"/>
    </xf>
    <xf numFmtId="1" fontId="0" fillId="2" borderId="2" xfId="0" applyNumberFormat="1" applyFill="1" applyBorder="1"/>
    <xf numFmtId="1" fontId="0" fillId="2" borderId="59" xfId="0" applyNumberFormat="1" applyFill="1" applyBorder="1"/>
    <xf numFmtId="0" fontId="0" fillId="3" borderId="62" xfId="0" applyFill="1" applyBorder="1"/>
    <xf numFmtId="0" fontId="17" fillId="0" borderId="63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vertical="top"/>
      <protection locked="0"/>
    </xf>
    <xf numFmtId="0" fontId="13" fillId="0" borderId="20" xfId="0" applyFont="1" applyBorder="1" applyAlignment="1" applyProtection="1">
      <alignment vertical="top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Protection="1">
      <protection locked="0"/>
    </xf>
    <xf numFmtId="0" fontId="0" fillId="0" borderId="64" xfId="0" applyFill="1" applyBorder="1" applyProtection="1">
      <protection locked="0"/>
    </xf>
    <xf numFmtId="0" fontId="1" fillId="0" borderId="64" xfId="0" applyFont="1" applyFill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3" xfId="0" applyFill="1" applyBorder="1" applyProtection="1"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54" xfId="0" applyBorder="1" applyProtection="1">
      <protection locked="0"/>
    </xf>
    <xf numFmtId="0" fontId="11" fillId="0" borderId="6" xfId="0" applyFont="1" applyBorder="1" applyAlignment="1" applyProtection="1">
      <alignment horizontal="center"/>
      <protection locked="0"/>
    </xf>
    <xf numFmtId="164" fontId="0" fillId="0" borderId="20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3" fontId="15" fillId="0" borderId="14" xfId="0" applyNumberFormat="1" applyFont="1" applyBorder="1" applyProtection="1"/>
    <xf numFmtId="3" fontId="15" fillId="0" borderId="58" xfId="0" applyNumberFormat="1" applyFont="1" applyBorder="1" applyProtection="1"/>
    <xf numFmtId="0" fontId="5" fillId="0" borderId="20" xfId="0" applyFont="1" applyBorder="1"/>
    <xf numFmtId="0" fontId="5" fillId="0" borderId="19" xfId="0" applyFont="1" applyBorder="1" applyAlignment="1">
      <alignment horizontal="center"/>
    </xf>
    <xf numFmtId="0" fontId="5" fillId="0" borderId="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Protection="1">
      <protection locked="0"/>
    </xf>
    <xf numFmtId="3" fontId="5" fillId="0" borderId="33" xfId="0" applyNumberFormat="1" applyFont="1" applyBorder="1" applyProtection="1">
      <protection locked="0"/>
    </xf>
    <xf numFmtId="3" fontId="5" fillId="0" borderId="2" xfId="0" applyNumberFormat="1" applyFont="1" applyBorder="1" applyProtection="1">
      <protection locked="0"/>
    </xf>
    <xf numFmtId="0" fontId="5" fillId="0" borderId="33" xfId="0" applyNumberFormat="1" applyFont="1" applyBorder="1" applyProtection="1">
      <protection locked="0"/>
    </xf>
    <xf numFmtId="164" fontId="5" fillId="0" borderId="2" xfId="0" applyNumberFormat="1" applyFont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/>
      <protection locked="0"/>
    </xf>
    <xf numFmtId="0" fontId="9" fillId="0" borderId="10" xfId="0" applyFont="1" applyBorder="1" applyAlignment="1"/>
    <xf numFmtId="0" fontId="5" fillId="0" borderId="12" xfId="0" applyFont="1" applyBorder="1" applyAlignment="1"/>
    <xf numFmtId="164" fontId="9" fillId="0" borderId="12" xfId="0" applyNumberFormat="1" applyFont="1" applyBorder="1" applyAlignment="1">
      <alignment horizontal="right"/>
    </xf>
    <xf numFmtId="0" fontId="9" fillId="0" borderId="16" xfId="0" applyFont="1" applyBorder="1" applyAlignment="1"/>
    <xf numFmtId="0" fontId="11" fillId="0" borderId="65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7" fillId="0" borderId="65" xfId="0" applyFont="1" applyBorder="1" applyAlignment="1" applyProtection="1">
      <protection locked="0"/>
    </xf>
    <xf numFmtId="0" fontId="7" fillId="0" borderId="66" xfId="0" applyFont="1" applyBorder="1" applyAlignment="1" applyProtection="1">
      <protection locked="0"/>
    </xf>
    <xf numFmtId="0" fontId="0" fillId="0" borderId="56" xfId="0" applyBorder="1" applyAlignment="1" applyProtection="1">
      <protection locked="0"/>
    </xf>
    <xf numFmtId="0" fontId="3" fillId="0" borderId="67" xfId="0" applyFont="1" applyBorder="1" applyAlignment="1"/>
    <xf numFmtId="0" fontId="3" fillId="0" borderId="37" xfId="0" applyFont="1" applyBorder="1" applyAlignment="1"/>
    <xf numFmtId="0" fontId="0" fillId="0" borderId="68" xfId="0" applyBorder="1" applyAlignment="1">
      <alignment horizontal="center" vertical="center" textRotation="9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textRotation="90"/>
    </xf>
    <xf numFmtId="0" fontId="0" fillId="0" borderId="72" xfId="0" applyBorder="1" applyAlignment="1"/>
    <xf numFmtId="0" fontId="3" fillId="0" borderId="73" xfId="0" applyFont="1" applyBorder="1" applyAlignment="1">
      <alignment horizontal="center"/>
    </xf>
    <xf numFmtId="0" fontId="0" fillId="0" borderId="74" xfId="0" applyBorder="1" applyAlignment="1"/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" fillId="0" borderId="62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0" fillId="0" borderId="26" xfId="0" applyBorder="1" applyAlignment="1">
      <alignment textRotation="90"/>
    </xf>
    <xf numFmtId="0" fontId="0" fillId="0" borderId="79" xfId="0" applyBorder="1" applyAlignment="1">
      <alignment textRotation="90"/>
    </xf>
    <xf numFmtId="3" fontId="6" fillId="0" borderId="80" xfId="0" applyNumberFormat="1" applyFont="1" applyBorder="1" applyAlignment="1">
      <alignment horizontal="right" vertical="center"/>
    </xf>
    <xf numFmtId="3" fontId="6" fillId="0" borderId="81" xfId="0" applyNumberFormat="1" applyFont="1" applyBorder="1" applyAlignment="1">
      <alignment horizontal="right" vertical="center"/>
    </xf>
    <xf numFmtId="0" fontId="17" fillId="0" borderId="33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5" fillId="0" borderId="82" xfId="0" applyFont="1" applyBorder="1" applyAlignment="1">
      <alignment vertical="center" textRotation="90"/>
    </xf>
    <xf numFmtId="0" fontId="5" fillId="0" borderId="79" xfId="0" applyFont="1" applyBorder="1" applyAlignment="1">
      <alignment vertical="center" textRotation="90"/>
    </xf>
    <xf numFmtId="0" fontId="5" fillId="0" borderId="83" xfId="0" applyFont="1" applyBorder="1" applyAlignment="1">
      <alignment vertical="center" textRotation="90"/>
    </xf>
    <xf numFmtId="0" fontId="0" fillId="0" borderId="26" xfId="0" applyBorder="1" applyAlignment="1">
      <alignment vertical="center" textRotation="90"/>
    </xf>
    <xf numFmtId="0" fontId="0" fillId="0" borderId="79" xfId="0" applyBorder="1" applyAlignment="1">
      <alignment vertical="center" textRotation="90"/>
    </xf>
    <xf numFmtId="0" fontId="0" fillId="0" borderId="83" xfId="0" applyBorder="1" applyAlignment="1">
      <alignment vertical="center" textRotation="90"/>
    </xf>
    <xf numFmtId="0" fontId="3" fillId="0" borderId="75" xfId="0" applyFont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</cellXfs>
  <cellStyles count="1">
    <cellStyle name="Normální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showGridLines="0" showRowColHeaders="0" showZeros="0" tabSelected="1" view="pageLayout" zoomScaleNormal="100" workbookViewId="0">
      <selection activeCell="F2" sqref="F2"/>
    </sheetView>
  </sheetViews>
  <sheetFormatPr defaultRowHeight="18" customHeight="1" x14ac:dyDescent="0.2"/>
  <cols>
    <col min="1" max="1" width="44" bestFit="1" customWidth="1"/>
    <col min="2" max="2" width="9.5703125" style="32" customWidth="1"/>
    <col min="3" max="3" width="8.28515625" bestFit="1" customWidth="1"/>
    <col min="4" max="4" width="20.7109375" customWidth="1"/>
  </cols>
  <sheetData>
    <row r="1" spans="1:4" ht="18" customHeight="1" thickTop="1" thickBot="1" x14ac:dyDescent="0.25">
      <c r="A1" s="42"/>
      <c r="B1" s="47" t="s">
        <v>48</v>
      </c>
      <c r="C1" s="48" t="s">
        <v>49</v>
      </c>
      <c r="D1" s="49" t="s">
        <v>50</v>
      </c>
    </row>
    <row r="2" spans="1:4" ht="24" customHeight="1" thickTop="1" x14ac:dyDescent="0.3">
      <c r="A2" s="44" t="s">
        <v>54</v>
      </c>
      <c r="B2" s="45" t="s">
        <v>51</v>
      </c>
      <c r="C2" s="45" t="s">
        <v>52</v>
      </c>
      <c r="D2" s="46">
        <f>SUM(D3:D7)</f>
        <v>8689300</v>
      </c>
    </row>
    <row r="3" spans="1:4" s="33" customFormat="1" ht="18" customHeight="1" x14ac:dyDescent="0.25">
      <c r="A3" s="35" t="s">
        <v>55</v>
      </c>
      <c r="B3" s="36">
        <v>1</v>
      </c>
      <c r="C3" s="37" t="s">
        <v>52</v>
      </c>
      <c r="D3" s="43">
        <f>'Příjmy daňové'!D22</f>
        <v>7552000</v>
      </c>
    </row>
    <row r="4" spans="1:4" s="33" customFormat="1" ht="18" customHeight="1" x14ac:dyDescent="0.25">
      <c r="A4" s="35" t="s">
        <v>157</v>
      </c>
      <c r="B4" s="36">
        <v>2</v>
      </c>
      <c r="C4" s="37" t="s">
        <v>52</v>
      </c>
      <c r="D4" s="41">
        <f>'Příjmy nedaňové'!D16</f>
        <v>1009000</v>
      </c>
    </row>
    <row r="5" spans="1:4" s="33" customFormat="1" ht="18" customHeight="1" x14ac:dyDescent="0.25">
      <c r="A5" s="35" t="s">
        <v>158</v>
      </c>
      <c r="B5" s="36">
        <v>3</v>
      </c>
      <c r="C5" s="37" t="s">
        <v>52</v>
      </c>
      <c r="D5" s="41">
        <f>'Příjmy nedaňové'!D28</f>
        <v>30000</v>
      </c>
    </row>
    <row r="6" spans="1:4" s="33" customFormat="1" ht="18" customHeight="1" x14ac:dyDescent="0.25">
      <c r="A6" s="35" t="s">
        <v>56</v>
      </c>
      <c r="B6" s="36">
        <v>4</v>
      </c>
      <c r="C6" s="37" t="s">
        <v>52</v>
      </c>
      <c r="D6" s="41">
        <f>'Příjmy daňové'!D32</f>
        <v>98300</v>
      </c>
    </row>
    <row r="7" spans="1:4" s="33" customFormat="1" ht="18" customHeight="1" thickBot="1" x14ac:dyDescent="0.3">
      <c r="A7" s="50"/>
      <c r="B7" s="51"/>
      <c r="C7" s="52" t="s">
        <v>52</v>
      </c>
      <c r="D7" s="53"/>
    </row>
    <row r="8" spans="1:4" s="33" customFormat="1" ht="24" customHeight="1" x14ac:dyDescent="0.3">
      <c r="A8" s="54" t="s">
        <v>57</v>
      </c>
      <c r="B8" s="55" t="s">
        <v>53</v>
      </c>
      <c r="C8" s="56" t="s">
        <v>52</v>
      </c>
      <c r="D8" s="57">
        <f>SUM(D9:D12)</f>
        <v>8189300</v>
      </c>
    </row>
    <row r="9" spans="1:4" ht="18" customHeight="1" x14ac:dyDescent="0.25">
      <c r="A9" s="35" t="s">
        <v>58</v>
      </c>
      <c r="B9" s="38">
        <v>5</v>
      </c>
      <c r="C9" s="37" t="s">
        <v>52</v>
      </c>
      <c r="D9" s="41">
        <f>Výdaje!D55</f>
        <v>5930000</v>
      </c>
    </row>
    <row r="10" spans="1:4" ht="18" customHeight="1" x14ac:dyDescent="0.25">
      <c r="A10" s="35" t="s">
        <v>59</v>
      </c>
      <c r="B10" s="36">
        <v>6</v>
      </c>
      <c r="C10" s="37" t="s">
        <v>52</v>
      </c>
      <c r="D10" s="41">
        <f>Výdaje!D66</f>
        <v>2259300</v>
      </c>
    </row>
    <row r="11" spans="1:4" ht="18" customHeight="1" x14ac:dyDescent="0.25">
      <c r="A11" s="39"/>
      <c r="B11" s="40"/>
      <c r="C11" s="37" t="s">
        <v>52</v>
      </c>
      <c r="D11" s="41"/>
    </row>
    <row r="12" spans="1:4" ht="18" customHeight="1" thickBot="1" x14ac:dyDescent="0.3">
      <c r="A12" s="58"/>
      <c r="B12" s="59"/>
      <c r="C12" s="52" t="s">
        <v>52</v>
      </c>
      <c r="D12" s="53"/>
    </row>
    <row r="13" spans="1:4" ht="24" customHeight="1" thickBot="1" x14ac:dyDescent="0.35">
      <c r="A13" s="60" t="s">
        <v>60</v>
      </c>
      <c r="B13" s="61"/>
      <c r="C13" s="62" t="s">
        <v>52</v>
      </c>
      <c r="D13" s="63">
        <f>D2-D8</f>
        <v>500000</v>
      </c>
    </row>
    <row r="14" spans="1:4" ht="12" customHeight="1" thickBot="1" x14ac:dyDescent="0.3">
      <c r="A14" s="64"/>
      <c r="B14" s="65"/>
      <c r="C14" s="66"/>
      <c r="D14" s="67"/>
    </row>
    <row r="15" spans="1:4" s="34" customFormat="1" ht="24" customHeight="1" x14ac:dyDescent="0.3">
      <c r="A15" s="44" t="s">
        <v>61</v>
      </c>
      <c r="B15" s="45">
        <v>8</v>
      </c>
      <c r="C15" s="45"/>
      <c r="D15" s="46">
        <f>SUM(D16:D23)</f>
        <v>-500000</v>
      </c>
    </row>
    <row r="16" spans="1:4" ht="18" customHeight="1" x14ac:dyDescent="0.2">
      <c r="A16" s="243" t="s">
        <v>191</v>
      </c>
      <c r="B16" s="244"/>
      <c r="C16" s="130">
        <v>8114</v>
      </c>
      <c r="D16" s="68">
        <v>0</v>
      </c>
    </row>
    <row r="17" spans="1:4" ht="18" customHeight="1" x14ac:dyDescent="0.2">
      <c r="A17" s="243" t="s">
        <v>191</v>
      </c>
      <c r="B17" s="244"/>
      <c r="C17" s="130">
        <v>8124</v>
      </c>
      <c r="D17" s="68">
        <v>-500000</v>
      </c>
    </row>
    <row r="18" spans="1:4" ht="18" customHeight="1" x14ac:dyDescent="0.2">
      <c r="A18" s="243" t="s">
        <v>191</v>
      </c>
      <c r="B18" s="244"/>
      <c r="C18" s="130">
        <v>8123</v>
      </c>
      <c r="D18" s="68" t="s">
        <v>191</v>
      </c>
    </row>
    <row r="19" spans="1:4" ht="18" customHeight="1" x14ac:dyDescent="0.2">
      <c r="A19" s="245" t="s">
        <v>141</v>
      </c>
      <c r="B19" s="244"/>
      <c r="C19" s="130">
        <v>8115</v>
      </c>
      <c r="D19" s="68"/>
    </row>
    <row r="20" spans="1:4" ht="18" customHeight="1" x14ac:dyDescent="0.2">
      <c r="A20" s="245" t="s">
        <v>191</v>
      </c>
      <c r="B20" s="244"/>
      <c r="C20" s="130">
        <v>8114</v>
      </c>
      <c r="D20" s="68"/>
    </row>
    <row r="21" spans="1:4" ht="18" customHeight="1" x14ac:dyDescent="0.2">
      <c r="A21" s="245"/>
      <c r="B21" s="244"/>
      <c r="C21" s="130"/>
      <c r="D21" s="68"/>
    </row>
    <row r="22" spans="1:4" ht="15" x14ac:dyDescent="0.2">
      <c r="A22" s="245"/>
      <c r="B22" s="244"/>
      <c r="C22" s="130"/>
      <c r="D22" s="68"/>
    </row>
    <row r="23" spans="1:4" ht="18" customHeight="1" thickBot="1" x14ac:dyDescent="0.25">
      <c r="A23" s="246"/>
      <c r="B23" s="247"/>
      <c r="C23" s="223"/>
      <c r="D23" s="53"/>
    </row>
    <row r="24" spans="1:4" ht="24.95" customHeight="1" thickBot="1" x14ac:dyDescent="0.35">
      <c r="A24" s="239" t="s">
        <v>129</v>
      </c>
      <c r="B24" s="240"/>
      <c r="C24" s="241">
        <f>D13+D15</f>
        <v>0</v>
      </c>
      <c r="D24" s="242"/>
    </row>
    <row r="25" spans="1:4" ht="18" customHeight="1" thickTop="1" x14ac:dyDescent="0.2"/>
  </sheetData>
  <sheetProtection selectLockedCells="1"/>
  <mergeCells count="10">
    <mergeCell ref="A24:B24"/>
    <mergeCell ref="C24:D24"/>
    <mergeCell ref="A16:B16"/>
    <mergeCell ref="A17:B17"/>
    <mergeCell ref="A18:B18"/>
    <mergeCell ref="A19:B19"/>
    <mergeCell ref="A20:B20"/>
    <mergeCell ref="A21:B21"/>
    <mergeCell ref="A22:B22"/>
    <mergeCell ref="A23:B23"/>
  </mergeCells>
  <phoneticPr fontId="0" type="noConversion"/>
  <pageMargins left="0.78740157480314965" right="0.78740157480314965" top="2.3622047244094491" bottom="0.98425196850393704" header="0.51181102362204722" footer="0.9055118110236221"/>
  <pageSetup paperSize="9" orientation="portrait" r:id="rId1"/>
  <headerFooter alignWithMargins="0">
    <oddHeader xml:space="preserve">&amp;C&amp;"Arial,Tučné"&amp;18Rozpočet na rok 2017
   schválený
Obec Písečné&amp;14
REKAPITULACE
</oddHeader>
    <oddFooter xml:space="preserve">&amp;LRozpočet schválen zastupitelstvem dne:
&amp;RStarosta obce (podpis razítko)  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view="pageLayout" zoomScaleNormal="100" workbookViewId="0">
      <selection activeCell="D18" sqref="D18"/>
    </sheetView>
  </sheetViews>
  <sheetFormatPr defaultRowHeight="12.75" x14ac:dyDescent="0.2"/>
  <cols>
    <col min="1" max="1" width="3.28515625" bestFit="1" customWidth="1"/>
    <col min="2" max="2" width="35.7109375" customWidth="1"/>
    <col min="3" max="3" width="11.5703125" customWidth="1"/>
    <col min="4" max="4" width="22.42578125" customWidth="1"/>
  </cols>
  <sheetData>
    <row r="1" spans="1:4" s="2" customFormat="1" ht="24.75" customHeight="1" thickTop="1" thickBot="1" x14ac:dyDescent="0.3">
      <c r="A1" s="255" t="s">
        <v>0</v>
      </c>
      <c r="B1" s="256"/>
      <c r="C1" s="10" t="s">
        <v>1</v>
      </c>
      <c r="D1" s="11" t="s">
        <v>2</v>
      </c>
    </row>
    <row r="2" spans="1:4" ht="14.25" thickTop="1" thickBot="1" x14ac:dyDescent="0.25">
      <c r="A2" s="253" t="s">
        <v>62</v>
      </c>
      <c r="B2" s="217" t="s">
        <v>3</v>
      </c>
      <c r="C2" s="218">
        <v>1111</v>
      </c>
      <c r="D2" s="9">
        <v>1300000</v>
      </c>
    </row>
    <row r="3" spans="1:4" ht="14.25" customHeight="1" thickBot="1" x14ac:dyDescent="0.25">
      <c r="A3" s="254"/>
      <c r="B3" s="28" t="s">
        <v>4</v>
      </c>
      <c r="C3" s="6">
        <v>1112</v>
      </c>
      <c r="D3" s="232">
        <v>0</v>
      </c>
    </row>
    <row r="4" spans="1:4" ht="13.5" thickBot="1" x14ac:dyDescent="0.25">
      <c r="A4" s="254"/>
      <c r="B4" s="28" t="s">
        <v>5</v>
      </c>
      <c r="C4" s="6">
        <v>1113</v>
      </c>
      <c r="D4" s="5">
        <v>180000</v>
      </c>
    </row>
    <row r="5" spans="1:4" ht="13.5" thickBot="1" x14ac:dyDescent="0.25">
      <c r="A5" s="254"/>
      <c r="B5" s="28" t="s">
        <v>6</v>
      </c>
      <c r="C5" s="6">
        <v>1121</v>
      </c>
      <c r="D5" s="5">
        <v>1500000</v>
      </c>
    </row>
    <row r="6" spans="1:4" ht="13.5" thickBot="1" x14ac:dyDescent="0.25">
      <c r="A6" s="254"/>
      <c r="B6" s="219" t="s">
        <v>7</v>
      </c>
      <c r="C6" s="220">
        <v>1122</v>
      </c>
      <c r="D6" s="238">
        <v>50000</v>
      </c>
    </row>
    <row r="7" spans="1:4" ht="13.5" thickBot="1" x14ac:dyDescent="0.25">
      <c r="A7" s="254"/>
      <c r="B7" s="28" t="s">
        <v>8</v>
      </c>
      <c r="C7" s="6">
        <v>1211</v>
      </c>
      <c r="D7" s="5">
        <v>2900000</v>
      </c>
    </row>
    <row r="8" spans="1:4" ht="13.5" thickBot="1" x14ac:dyDescent="0.25">
      <c r="A8" s="254"/>
      <c r="B8" s="28" t="s">
        <v>130</v>
      </c>
      <c r="C8" s="6">
        <v>1332</v>
      </c>
      <c r="D8" s="5"/>
    </row>
    <row r="9" spans="1:4" ht="13.5" thickBot="1" x14ac:dyDescent="0.25">
      <c r="A9" s="254"/>
      <c r="B9" s="28" t="s">
        <v>10</v>
      </c>
      <c r="C9" s="6">
        <v>1340</v>
      </c>
      <c r="D9" s="5">
        <v>280000</v>
      </c>
    </row>
    <row r="10" spans="1:4" ht="13.5" thickBot="1" x14ac:dyDescent="0.25">
      <c r="A10" s="254"/>
      <c r="B10" s="28" t="s">
        <v>11</v>
      </c>
      <c r="C10" s="6">
        <v>1341</v>
      </c>
      <c r="D10" s="5">
        <v>13000</v>
      </c>
    </row>
    <row r="11" spans="1:4" ht="13.5" thickBot="1" x14ac:dyDescent="0.25">
      <c r="A11" s="254"/>
      <c r="B11" s="28" t="s">
        <v>12</v>
      </c>
      <c r="C11" s="6">
        <v>1342</v>
      </c>
      <c r="D11" s="5"/>
    </row>
    <row r="12" spans="1:4" ht="13.5" thickBot="1" x14ac:dyDescent="0.25">
      <c r="A12" s="254"/>
      <c r="B12" s="28" t="s">
        <v>13</v>
      </c>
      <c r="C12" s="6">
        <v>1343</v>
      </c>
      <c r="D12" s="5">
        <v>2000</v>
      </c>
    </row>
    <row r="13" spans="1:4" ht="13.5" thickBot="1" x14ac:dyDescent="0.25">
      <c r="A13" s="254"/>
      <c r="B13" s="28" t="s">
        <v>14</v>
      </c>
      <c r="C13" s="6">
        <v>1344</v>
      </c>
      <c r="D13" s="5"/>
    </row>
    <row r="14" spans="1:4" ht="13.5" thickBot="1" x14ac:dyDescent="0.25">
      <c r="A14" s="254"/>
      <c r="B14" s="28" t="s">
        <v>15</v>
      </c>
      <c r="C14" s="6">
        <v>1345</v>
      </c>
      <c r="D14" s="5"/>
    </row>
    <row r="15" spans="1:4" ht="13.5" thickBot="1" x14ac:dyDescent="0.25">
      <c r="A15" s="254"/>
      <c r="B15" s="231" t="s">
        <v>202</v>
      </c>
      <c r="C15" s="6">
        <v>1351</v>
      </c>
      <c r="D15" s="5">
        <v>25000</v>
      </c>
    </row>
    <row r="16" spans="1:4" ht="13.5" thickBot="1" x14ac:dyDescent="0.25">
      <c r="A16" s="254"/>
      <c r="B16" s="28" t="s">
        <v>16</v>
      </c>
      <c r="C16" s="6">
        <v>1347</v>
      </c>
      <c r="D16" s="5"/>
    </row>
    <row r="17" spans="1:5" ht="13.5" thickBot="1" x14ac:dyDescent="0.25">
      <c r="A17" s="254"/>
      <c r="B17" s="28" t="s">
        <v>9</v>
      </c>
      <c r="C17" s="6">
        <v>1361</v>
      </c>
      <c r="D17" s="5">
        <v>2000</v>
      </c>
    </row>
    <row r="18" spans="1:5" ht="13.5" thickBot="1" x14ac:dyDescent="0.25">
      <c r="A18" s="254"/>
      <c r="B18" s="28" t="s">
        <v>17</v>
      </c>
      <c r="C18" s="6">
        <v>1511</v>
      </c>
      <c r="D18" s="5">
        <v>1300000</v>
      </c>
    </row>
    <row r="19" spans="1:5" ht="13.5" thickBot="1" x14ac:dyDescent="0.25">
      <c r="A19" s="254"/>
      <c r="B19" s="28"/>
      <c r="C19" s="6"/>
      <c r="D19" s="5"/>
    </row>
    <row r="20" spans="1:5" ht="13.5" thickBot="1" x14ac:dyDescent="0.25">
      <c r="A20" s="254"/>
      <c r="B20" s="28"/>
      <c r="C20" s="6"/>
      <c r="D20" s="5"/>
    </row>
    <row r="21" spans="1:5" ht="13.5" thickBot="1" x14ac:dyDescent="0.25">
      <c r="A21" s="254"/>
      <c r="B21" s="28"/>
      <c r="C21" s="6"/>
      <c r="D21" s="5"/>
    </row>
    <row r="22" spans="1:5" s="3" customFormat="1" ht="18.75" customHeight="1" thickBot="1" x14ac:dyDescent="0.3">
      <c r="A22" s="254"/>
      <c r="B22" s="29" t="s">
        <v>18</v>
      </c>
      <c r="C22" s="12" t="s">
        <v>19</v>
      </c>
      <c r="D22" s="13">
        <f>SUM(D2:D21)</f>
        <v>7552000</v>
      </c>
    </row>
    <row r="23" spans="1:5" ht="12.75" customHeight="1" x14ac:dyDescent="0.2">
      <c r="A23" s="250" t="s">
        <v>161</v>
      </c>
      <c r="B23" s="30" t="s">
        <v>174</v>
      </c>
      <c r="C23" s="14">
        <v>4112</v>
      </c>
      <c r="D23" s="15">
        <v>98300</v>
      </c>
      <c r="E23" s="137"/>
    </row>
    <row r="24" spans="1:5" x14ac:dyDescent="0.2">
      <c r="A24" s="251"/>
      <c r="B24" s="131" t="s">
        <v>175</v>
      </c>
      <c r="C24" s="6">
        <v>4116</v>
      </c>
      <c r="D24" s="8"/>
    </row>
    <row r="25" spans="1:5" x14ac:dyDescent="0.2">
      <c r="A25" s="251"/>
      <c r="B25" s="28" t="s">
        <v>140</v>
      </c>
      <c r="C25" s="6">
        <v>4139</v>
      </c>
      <c r="D25" s="233" t="s">
        <v>191</v>
      </c>
    </row>
    <row r="26" spans="1:5" x14ac:dyDescent="0.2">
      <c r="A26" s="251"/>
      <c r="B26" s="231" t="s">
        <v>195</v>
      </c>
      <c r="C26" s="6">
        <v>4222</v>
      </c>
      <c r="D26" s="233" t="s">
        <v>191</v>
      </c>
    </row>
    <row r="27" spans="1:5" x14ac:dyDescent="0.2">
      <c r="A27" s="251"/>
      <c r="B27" s="28" t="s">
        <v>176</v>
      </c>
      <c r="C27" s="6">
        <v>4111</v>
      </c>
      <c r="D27" s="8"/>
    </row>
    <row r="28" spans="1:5" x14ac:dyDescent="0.2">
      <c r="A28" s="251"/>
      <c r="B28" s="28" t="s">
        <v>177</v>
      </c>
      <c r="C28" s="6">
        <v>4122</v>
      </c>
      <c r="D28" s="233" t="s">
        <v>191</v>
      </c>
    </row>
    <row r="29" spans="1:5" x14ac:dyDescent="0.2">
      <c r="A29" s="251"/>
      <c r="B29" s="28" t="s">
        <v>178</v>
      </c>
      <c r="C29" s="6">
        <v>4213</v>
      </c>
      <c r="D29" s="233" t="s">
        <v>191</v>
      </c>
    </row>
    <row r="30" spans="1:5" x14ac:dyDescent="0.2">
      <c r="A30" s="251"/>
      <c r="B30" s="231" t="s">
        <v>194</v>
      </c>
      <c r="C30" s="6">
        <v>4139</v>
      </c>
      <c r="D30" s="233" t="s">
        <v>191</v>
      </c>
    </row>
    <row r="31" spans="1:5" x14ac:dyDescent="0.2">
      <c r="A31" s="251"/>
      <c r="B31" s="222"/>
      <c r="C31" s="7"/>
      <c r="D31" s="8"/>
    </row>
    <row r="32" spans="1:5" s="3" customFormat="1" ht="17.25" customHeight="1" thickBot="1" x14ac:dyDescent="0.3">
      <c r="A32" s="252"/>
      <c r="B32" s="29" t="s">
        <v>20</v>
      </c>
      <c r="C32" s="16" t="s">
        <v>21</v>
      </c>
      <c r="D32" s="17">
        <f>SUM(D23:D31)</f>
        <v>98300</v>
      </c>
    </row>
    <row r="33" spans="1:4" s="1" customFormat="1" ht="20.25" customHeight="1" thickBot="1" x14ac:dyDescent="0.3">
      <c r="A33" s="248" t="s">
        <v>47</v>
      </c>
      <c r="B33" s="249"/>
      <c r="C33" s="26" t="s">
        <v>22</v>
      </c>
      <c r="D33" s="31">
        <f>D22+D32</f>
        <v>7650300</v>
      </c>
    </row>
    <row r="34" spans="1:4" ht="13.5" thickTop="1" x14ac:dyDescent="0.2"/>
  </sheetData>
  <sheetProtection selectLockedCells="1"/>
  <mergeCells count="4">
    <mergeCell ref="A33:B33"/>
    <mergeCell ref="A23:A32"/>
    <mergeCell ref="A2:A22"/>
    <mergeCell ref="A1:B1"/>
  </mergeCells>
  <phoneticPr fontId="0" type="noConversion"/>
  <pageMargins left="1.5748031496062993" right="0.78740157480314965" top="2.5590551181102366" bottom="0.98425196850393704" header="1.1023622047244095" footer="0.51181102362204722"/>
  <pageSetup paperSize="9" orientation="portrait" r:id="rId1"/>
  <headerFooter alignWithMargins="0">
    <oddHeader xml:space="preserve">&amp;C&amp;"Arial,Tučné"&amp;16Obec Písečné - návrh rozpočet 2017
&amp;"Arial,tučné kurzíva"Příjmy třídy 1 a 4 (daňové příjmy a dotace)&amp;R </oddHeader>
    <oddFooter>&amp;A&amp;RStránka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5"/>
  <sheetViews>
    <sheetView showRowColHeaders="0" showZeros="0" zoomScaleNormal="100" workbookViewId="0">
      <pane xSplit="4" topLeftCell="M1" activePane="topRight" state="frozenSplit"/>
      <selection pane="topRight" activeCell="U14" sqref="U14"/>
    </sheetView>
  </sheetViews>
  <sheetFormatPr defaultRowHeight="12.75" x14ac:dyDescent="0.2"/>
  <cols>
    <col min="1" max="1" width="3.28515625" bestFit="1" customWidth="1"/>
    <col min="2" max="2" width="24.7109375" customWidth="1"/>
    <col min="3" max="3" width="7.7109375" customWidth="1"/>
    <col min="4" max="4" width="10.42578125" customWidth="1"/>
    <col min="5" max="21" width="10.7109375" customWidth="1"/>
  </cols>
  <sheetData>
    <row r="1" spans="1:39" ht="15.95" customHeight="1" thickTop="1" x14ac:dyDescent="0.2">
      <c r="A1" s="259" t="s">
        <v>23</v>
      </c>
      <c r="B1" s="260"/>
      <c r="C1" s="257" t="s">
        <v>1</v>
      </c>
      <c r="D1" s="174" t="s">
        <v>24</v>
      </c>
      <c r="E1" s="207">
        <v>1031</v>
      </c>
      <c r="F1" s="208">
        <v>1070</v>
      </c>
      <c r="G1" s="208">
        <v>2310</v>
      </c>
      <c r="H1" s="208">
        <v>3319</v>
      </c>
      <c r="I1" s="208">
        <v>3412</v>
      </c>
      <c r="J1" s="208">
        <v>3419</v>
      </c>
      <c r="K1" s="208">
        <v>3612</v>
      </c>
      <c r="L1" s="208">
        <v>3632</v>
      </c>
      <c r="M1" s="208">
        <v>2143</v>
      </c>
      <c r="N1" s="208">
        <v>3722</v>
      </c>
      <c r="O1" s="208">
        <v>3613</v>
      </c>
      <c r="P1" s="208">
        <v>6171</v>
      </c>
      <c r="Q1" s="208">
        <v>6310</v>
      </c>
      <c r="R1" s="208">
        <v>3639</v>
      </c>
      <c r="S1" s="208">
        <v>2411</v>
      </c>
      <c r="T1" s="208">
        <v>3399</v>
      </c>
      <c r="U1" s="209">
        <v>6330</v>
      </c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52.5" customHeight="1" thickBot="1" x14ac:dyDescent="0.25">
      <c r="A2" s="261"/>
      <c r="B2" s="262"/>
      <c r="C2" s="258"/>
      <c r="D2" s="175" t="s">
        <v>25</v>
      </c>
      <c r="E2" s="210" t="s">
        <v>26</v>
      </c>
      <c r="F2" s="211" t="s">
        <v>28</v>
      </c>
      <c r="G2" s="211" t="s">
        <v>27</v>
      </c>
      <c r="H2" s="211" t="s">
        <v>116</v>
      </c>
      <c r="I2" s="211" t="s">
        <v>150</v>
      </c>
      <c r="J2" s="211" t="s">
        <v>203</v>
      </c>
      <c r="K2" s="211" t="s">
        <v>30</v>
      </c>
      <c r="L2" s="211" t="s">
        <v>29</v>
      </c>
      <c r="M2" s="211" t="s">
        <v>206</v>
      </c>
      <c r="N2" s="211" t="s">
        <v>133</v>
      </c>
      <c r="O2" s="211" t="s">
        <v>179</v>
      </c>
      <c r="P2" s="211" t="s">
        <v>154</v>
      </c>
      <c r="Q2" s="211" t="s">
        <v>155</v>
      </c>
      <c r="R2" s="211" t="s">
        <v>162</v>
      </c>
      <c r="S2" s="212" t="s">
        <v>210</v>
      </c>
      <c r="T2" s="212" t="s">
        <v>196</v>
      </c>
      <c r="U2" s="213" t="s">
        <v>209</v>
      </c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ht="15.95" customHeight="1" thickTop="1" x14ac:dyDescent="0.2">
      <c r="A3" s="263" t="s">
        <v>142</v>
      </c>
      <c r="B3" s="214" t="s">
        <v>31</v>
      </c>
      <c r="C3" s="236" t="s">
        <v>200</v>
      </c>
      <c r="D3" s="70">
        <f t="shared" ref="D3:D28" si="0">SUM(E3:S3)</f>
        <v>828000</v>
      </c>
      <c r="E3" s="167">
        <v>650000</v>
      </c>
      <c r="F3" s="71"/>
      <c r="G3" s="71"/>
      <c r="H3" s="71"/>
      <c r="I3" s="71"/>
      <c r="J3" s="71">
        <v>3000</v>
      </c>
      <c r="K3" s="71"/>
      <c r="L3" s="234">
        <v>5000</v>
      </c>
      <c r="M3" s="71"/>
      <c r="N3" s="234">
        <v>50000</v>
      </c>
      <c r="O3" s="71"/>
      <c r="P3" s="234" t="s">
        <v>191</v>
      </c>
      <c r="Q3" s="71"/>
      <c r="R3" s="71"/>
      <c r="S3" s="71">
        <v>120000</v>
      </c>
      <c r="T3" s="168"/>
      <c r="U3" s="169"/>
    </row>
    <row r="4" spans="1:39" ht="15.95" customHeight="1" x14ac:dyDescent="0.2">
      <c r="A4" s="264"/>
      <c r="B4" s="7" t="s">
        <v>32</v>
      </c>
      <c r="C4" s="74">
        <v>2112</v>
      </c>
      <c r="D4" s="72">
        <f t="shared" si="0"/>
        <v>0</v>
      </c>
      <c r="E4" s="170"/>
      <c r="F4" s="73"/>
      <c r="G4" s="73"/>
      <c r="H4" s="73"/>
      <c r="I4" s="73"/>
      <c r="J4" s="73"/>
      <c r="K4" s="73"/>
      <c r="L4" s="73"/>
      <c r="M4" s="73"/>
      <c r="N4" s="73"/>
      <c r="O4" s="73"/>
      <c r="P4" s="235" t="s">
        <v>191</v>
      </c>
      <c r="Q4" s="73"/>
      <c r="R4" s="73"/>
      <c r="S4" s="73"/>
      <c r="T4" s="165"/>
      <c r="U4" s="8"/>
    </row>
    <row r="5" spans="1:39" ht="15.95" customHeight="1" x14ac:dyDescent="0.2">
      <c r="A5" s="264"/>
      <c r="B5" s="7" t="s">
        <v>33</v>
      </c>
      <c r="C5" s="74">
        <v>2131</v>
      </c>
      <c r="D5" s="72">
        <f t="shared" si="0"/>
        <v>120000</v>
      </c>
      <c r="E5" s="170"/>
      <c r="F5" s="73"/>
      <c r="G5" s="73"/>
      <c r="H5" s="73"/>
      <c r="I5" s="73"/>
      <c r="J5" s="73"/>
      <c r="K5" s="73"/>
      <c r="L5" s="73"/>
      <c r="M5" s="73"/>
      <c r="N5" s="73"/>
      <c r="O5" s="73"/>
      <c r="P5" s="235">
        <v>120000</v>
      </c>
      <c r="Q5" s="73"/>
      <c r="R5" s="73"/>
      <c r="S5" s="73"/>
      <c r="T5" s="165"/>
      <c r="U5" s="8"/>
    </row>
    <row r="6" spans="1:39" ht="15.95" customHeight="1" x14ac:dyDescent="0.2">
      <c r="A6" s="264"/>
      <c r="B6" s="7" t="s">
        <v>112</v>
      </c>
      <c r="C6" s="74">
        <v>2132</v>
      </c>
      <c r="D6" s="72">
        <f t="shared" si="0"/>
        <v>19000</v>
      </c>
      <c r="E6" s="170"/>
      <c r="F6" s="73"/>
      <c r="G6" s="235">
        <v>2000</v>
      </c>
      <c r="H6" s="73"/>
      <c r="I6" s="73"/>
      <c r="J6" s="73"/>
      <c r="K6" s="235">
        <v>15000</v>
      </c>
      <c r="L6" s="73"/>
      <c r="M6" s="73"/>
      <c r="N6" s="73"/>
      <c r="O6" s="235">
        <v>2000</v>
      </c>
      <c r="P6" s="73"/>
      <c r="Q6" s="73"/>
      <c r="R6" s="73"/>
      <c r="S6" s="73"/>
      <c r="T6" s="165"/>
      <c r="U6" s="8"/>
    </row>
    <row r="7" spans="1:39" ht="15.95" customHeight="1" x14ac:dyDescent="0.2">
      <c r="A7" s="264"/>
      <c r="B7" s="7" t="s">
        <v>34</v>
      </c>
      <c r="C7" s="74">
        <v>2141</v>
      </c>
      <c r="D7" s="72">
        <f t="shared" si="0"/>
        <v>2000</v>
      </c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>
        <v>2000</v>
      </c>
      <c r="R7" s="73"/>
      <c r="S7" s="73"/>
      <c r="T7" s="165"/>
      <c r="U7" s="8"/>
    </row>
    <row r="8" spans="1:39" ht="15.95" customHeight="1" x14ac:dyDescent="0.2">
      <c r="A8" s="264"/>
      <c r="B8" s="7" t="s">
        <v>35</v>
      </c>
      <c r="C8" s="74">
        <v>2142</v>
      </c>
      <c r="D8" s="72">
        <f t="shared" si="0"/>
        <v>0</v>
      </c>
      <c r="E8" s="170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235" t="s">
        <v>191</v>
      </c>
      <c r="R8" s="73"/>
      <c r="S8" s="73"/>
      <c r="T8" s="165"/>
      <c r="U8" s="8"/>
    </row>
    <row r="9" spans="1:39" ht="15.95" customHeight="1" x14ac:dyDescent="0.2">
      <c r="A9" s="264"/>
      <c r="B9" s="230" t="s">
        <v>201</v>
      </c>
      <c r="C9" s="74">
        <v>2119</v>
      </c>
      <c r="D9" s="72">
        <f t="shared" si="0"/>
        <v>0</v>
      </c>
      <c r="E9" s="170"/>
      <c r="F9" s="73"/>
      <c r="G9" s="73"/>
      <c r="H9" s="73"/>
      <c r="I9" s="73"/>
      <c r="J9" s="73"/>
      <c r="K9" s="73"/>
      <c r="L9" s="73"/>
      <c r="M9" s="73"/>
      <c r="N9" s="73"/>
      <c r="O9" s="73"/>
      <c r="P9" s="235" t="s">
        <v>191</v>
      </c>
      <c r="Q9" s="73"/>
      <c r="R9" s="73"/>
      <c r="S9" s="73"/>
      <c r="T9" s="165"/>
      <c r="U9" s="8"/>
    </row>
    <row r="10" spans="1:39" ht="15.95" customHeight="1" x14ac:dyDescent="0.2">
      <c r="A10" s="264"/>
      <c r="B10" s="7" t="s">
        <v>113</v>
      </c>
      <c r="C10" s="74">
        <v>2310</v>
      </c>
      <c r="D10" s="72">
        <f t="shared" si="0"/>
        <v>0</v>
      </c>
      <c r="E10" s="170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165"/>
      <c r="U10" s="8"/>
    </row>
    <row r="11" spans="1:39" ht="15.95" customHeight="1" x14ac:dyDescent="0.2">
      <c r="A11" s="264"/>
      <c r="B11" s="7" t="s">
        <v>36</v>
      </c>
      <c r="C11" s="74">
        <v>2321</v>
      </c>
      <c r="D11" s="72">
        <f t="shared" si="0"/>
        <v>0</v>
      </c>
      <c r="E11" s="170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165"/>
      <c r="U11" s="8"/>
    </row>
    <row r="12" spans="1:39" ht="15.95" customHeight="1" x14ac:dyDescent="0.2">
      <c r="A12" s="264"/>
      <c r="B12" s="7" t="s">
        <v>132</v>
      </c>
      <c r="C12" s="74">
        <v>2324</v>
      </c>
      <c r="D12" s="72">
        <f t="shared" si="0"/>
        <v>0</v>
      </c>
      <c r="E12" s="170"/>
      <c r="F12" s="73"/>
      <c r="G12" s="73"/>
      <c r="H12" s="73"/>
      <c r="I12" s="73"/>
      <c r="J12" s="73"/>
      <c r="K12" s="73"/>
      <c r="L12" s="73"/>
      <c r="M12" s="235" t="s">
        <v>191</v>
      </c>
      <c r="N12" s="73"/>
      <c r="O12" s="73"/>
      <c r="P12" s="73"/>
      <c r="Q12" s="73"/>
      <c r="R12" s="73"/>
      <c r="S12" s="73"/>
      <c r="T12" s="237" t="s">
        <v>191</v>
      </c>
      <c r="U12" s="8"/>
    </row>
    <row r="13" spans="1:39" ht="15.95" customHeight="1" x14ac:dyDescent="0.2">
      <c r="A13" s="264"/>
      <c r="B13" s="230" t="s">
        <v>209</v>
      </c>
      <c r="C13" s="74">
        <v>4134</v>
      </c>
      <c r="D13" s="72">
        <f t="shared" si="0"/>
        <v>0</v>
      </c>
      <c r="E13" s="170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165"/>
      <c r="U13" s="8">
        <v>35000</v>
      </c>
    </row>
    <row r="14" spans="1:39" ht="15.95" customHeight="1" x14ac:dyDescent="0.2">
      <c r="A14" s="264"/>
      <c r="B14" s="215" t="s">
        <v>164</v>
      </c>
      <c r="C14" s="216">
        <v>2413</v>
      </c>
      <c r="D14" s="72">
        <f t="shared" si="0"/>
        <v>0</v>
      </c>
      <c r="E14" s="170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65"/>
      <c r="U14" s="8"/>
    </row>
    <row r="15" spans="1:39" ht="15.95" customHeight="1" x14ac:dyDescent="0.2">
      <c r="A15" s="264"/>
      <c r="B15" s="221" t="s">
        <v>180</v>
      </c>
      <c r="C15" s="221">
        <v>2133</v>
      </c>
      <c r="D15" s="72">
        <f t="shared" si="0"/>
        <v>5000</v>
      </c>
      <c r="E15" s="170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235">
        <v>5000</v>
      </c>
      <c r="Q15" s="73"/>
      <c r="R15" s="73"/>
      <c r="S15" s="73"/>
      <c r="T15" s="165"/>
      <c r="U15" s="8"/>
    </row>
    <row r="16" spans="1:39" ht="15.95" customHeight="1" thickBot="1" x14ac:dyDescent="0.25">
      <c r="A16" s="265"/>
      <c r="B16" s="25" t="s">
        <v>144</v>
      </c>
      <c r="C16" s="75" t="s">
        <v>37</v>
      </c>
      <c r="D16" s="76">
        <f>SUM(E16:U16)</f>
        <v>1009000</v>
      </c>
      <c r="E16" s="171">
        <f>SUM(E3:E15)</f>
        <v>650000</v>
      </c>
      <c r="F16" s="172">
        <f t="shared" ref="F16:U16" si="1">SUM(F3:F15)</f>
        <v>0</v>
      </c>
      <c r="G16" s="172">
        <f t="shared" si="1"/>
        <v>2000</v>
      </c>
      <c r="H16" s="172">
        <f t="shared" si="1"/>
        <v>0</v>
      </c>
      <c r="I16" s="172">
        <f t="shared" si="1"/>
        <v>0</v>
      </c>
      <c r="J16" s="172">
        <f t="shared" si="1"/>
        <v>3000</v>
      </c>
      <c r="K16" s="172">
        <f t="shared" si="1"/>
        <v>15000</v>
      </c>
      <c r="L16" s="172">
        <f t="shared" si="1"/>
        <v>5000</v>
      </c>
      <c r="M16" s="172">
        <f t="shared" si="1"/>
        <v>0</v>
      </c>
      <c r="N16" s="172">
        <f t="shared" si="1"/>
        <v>50000</v>
      </c>
      <c r="O16" s="172">
        <f t="shared" si="1"/>
        <v>2000</v>
      </c>
      <c r="P16" s="172">
        <f t="shared" si="1"/>
        <v>125000</v>
      </c>
      <c r="Q16" s="172">
        <f t="shared" si="1"/>
        <v>2000</v>
      </c>
      <c r="R16" s="172">
        <f t="shared" si="1"/>
        <v>0</v>
      </c>
      <c r="S16" s="172">
        <f t="shared" si="1"/>
        <v>120000</v>
      </c>
      <c r="T16" s="172">
        <f t="shared" si="1"/>
        <v>0</v>
      </c>
      <c r="U16" s="173">
        <f t="shared" si="1"/>
        <v>35000</v>
      </c>
    </row>
    <row r="17" spans="1:21" ht="15.95" customHeight="1" x14ac:dyDescent="0.2">
      <c r="A17" s="266" t="s">
        <v>46</v>
      </c>
      <c r="B17" s="14"/>
      <c r="C17" s="78"/>
      <c r="D17" s="79">
        <f t="shared" si="0"/>
        <v>0</v>
      </c>
      <c r="E17" s="166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224"/>
      <c r="U17" s="225"/>
    </row>
    <row r="18" spans="1:21" ht="15.95" customHeight="1" x14ac:dyDescent="0.2">
      <c r="A18" s="267"/>
      <c r="B18" s="7" t="s">
        <v>38</v>
      </c>
      <c r="C18" s="83">
        <v>3111</v>
      </c>
      <c r="D18" s="80">
        <f t="shared" si="0"/>
        <v>30000</v>
      </c>
      <c r="E18" s="81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235">
        <v>30000</v>
      </c>
      <c r="Q18" s="82"/>
      <c r="R18" s="82"/>
      <c r="S18" s="82"/>
      <c r="T18" s="165"/>
      <c r="U18" s="8"/>
    </row>
    <row r="19" spans="1:21" ht="15.95" customHeight="1" x14ac:dyDescent="0.2">
      <c r="A19" s="267"/>
      <c r="B19" s="7" t="s">
        <v>114</v>
      </c>
      <c r="C19" s="83">
        <v>3112</v>
      </c>
      <c r="D19" s="80">
        <f t="shared" si="0"/>
        <v>0</v>
      </c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165"/>
      <c r="U19" s="8"/>
    </row>
    <row r="20" spans="1:21" ht="15.95" customHeight="1" x14ac:dyDescent="0.2">
      <c r="A20" s="267"/>
      <c r="B20" s="7" t="s">
        <v>39</v>
      </c>
      <c r="C20" s="83">
        <v>3113</v>
      </c>
      <c r="D20" s="80">
        <f t="shared" si="0"/>
        <v>0</v>
      </c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165"/>
      <c r="U20" s="8"/>
    </row>
    <row r="21" spans="1:21" ht="15.95" customHeight="1" x14ac:dyDescent="0.2">
      <c r="A21" s="267"/>
      <c r="B21" s="7" t="s">
        <v>40</v>
      </c>
      <c r="C21" s="83">
        <v>3121</v>
      </c>
      <c r="D21" s="80">
        <f t="shared" si="0"/>
        <v>0</v>
      </c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165"/>
      <c r="U21" s="8"/>
    </row>
    <row r="22" spans="1:21" ht="15.95" customHeight="1" x14ac:dyDescent="0.2">
      <c r="A22" s="267"/>
      <c r="B22" s="7" t="s">
        <v>41</v>
      </c>
      <c r="C22" s="83">
        <v>3122</v>
      </c>
      <c r="D22" s="80">
        <f t="shared" si="0"/>
        <v>0</v>
      </c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165"/>
      <c r="U22" s="8"/>
    </row>
    <row r="23" spans="1:21" ht="15.95" customHeight="1" x14ac:dyDescent="0.2">
      <c r="A23" s="267"/>
      <c r="B23" s="7" t="s">
        <v>42</v>
      </c>
      <c r="C23" s="83">
        <v>3201</v>
      </c>
      <c r="D23" s="80">
        <f t="shared" si="0"/>
        <v>0</v>
      </c>
      <c r="E23" s="8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165"/>
      <c r="U23" s="8"/>
    </row>
    <row r="24" spans="1:21" ht="15.95" customHeight="1" x14ac:dyDescent="0.2">
      <c r="A24" s="267"/>
      <c r="B24" s="7" t="s">
        <v>43</v>
      </c>
      <c r="C24" s="83">
        <v>3102</v>
      </c>
      <c r="D24" s="80">
        <f t="shared" si="0"/>
        <v>0</v>
      </c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165"/>
      <c r="U24" s="8"/>
    </row>
    <row r="25" spans="1:21" ht="15.95" customHeight="1" x14ac:dyDescent="0.2">
      <c r="A25" s="267"/>
      <c r="B25" s="230" t="s">
        <v>191</v>
      </c>
      <c r="C25" s="230" t="s">
        <v>191</v>
      </c>
      <c r="D25" s="80">
        <f t="shared" si="0"/>
        <v>0</v>
      </c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165"/>
      <c r="U25" s="8"/>
    </row>
    <row r="26" spans="1:21" ht="15.95" customHeight="1" x14ac:dyDescent="0.2">
      <c r="A26" s="267"/>
      <c r="B26" s="7"/>
      <c r="C26" s="83"/>
      <c r="D26" s="80">
        <f t="shared" si="0"/>
        <v>0</v>
      </c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165"/>
      <c r="U26" s="8"/>
    </row>
    <row r="27" spans="1:21" ht="15.95" customHeight="1" x14ac:dyDescent="0.2">
      <c r="A27" s="267"/>
      <c r="B27" s="7"/>
      <c r="C27" s="83"/>
      <c r="D27" s="80">
        <f t="shared" si="0"/>
        <v>0</v>
      </c>
      <c r="E27" s="81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165"/>
      <c r="U27" s="8"/>
    </row>
    <row r="28" spans="1:21" ht="15.95" customHeight="1" thickBot="1" x14ac:dyDescent="0.25">
      <c r="A28" s="267"/>
      <c r="B28" s="25" t="s">
        <v>44</v>
      </c>
      <c r="C28" s="75" t="s">
        <v>45</v>
      </c>
      <c r="D28" s="87">
        <f t="shared" si="0"/>
        <v>30000</v>
      </c>
      <c r="E28" s="77">
        <f>SUM(E17:E27)</f>
        <v>0</v>
      </c>
      <c r="F28" s="77">
        <f t="shared" ref="F28:U28" si="2">SUM(F17:F27)</f>
        <v>0</v>
      </c>
      <c r="G28" s="77">
        <f t="shared" si="2"/>
        <v>0</v>
      </c>
      <c r="H28" s="77">
        <f t="shared" si="2"/>
        <v>0</v>
      </c>
      <c r="I28" s="77">
        <f t="shared" si="2"/>
        <v>0</v>
      </c>
      <c r="J28" s="77">
        <f t="shared" si="2"/>
        <v>0</v>
      </c>
      <c r="K28" s="77">
        <f t="shared" si="2"/>
        <v>0</v>
      </c>
      <c r="L28" s="77">
        <f t="shared" si="2"/>
        <v>0</v>
      </c>
      <c r="M28" s="77">
        <f t="shared" si="2"/>
        <v>0</v>
      </c>
      <c r="N28" s="77">
        <f t="shared" si="2"/>
        <v>0</v>
      </c>
      <c r="O28" s="77">
        <f t="shared" si="2"/>
        <v>0</v>
      </c>
      <c r="P28" s="77">
        <f t="shared" si="2"/>
        <v>30000</v>
      </c>
      <c r="Q28" s="77">
        <f t="shared" si="2"/>
        <v>0</v>
      </c>
      <c r="R28" s="77">
        <f t="shared" si="2"/>
        <v>0</v>
      </c>
      <c r="S28" s="77">
        <f t="shared" si="2"/>
        <v>0</v>
      </c>
      <c r="T28" s="226">
        <f t="shared" si="2"/>
        <v>0</v>
      </c>
      <c r="U28" s="227">
        <f t="shared" si="2"/>
        <v>0</v>
      </c>
    </row>
    <row r="29" spans="1:21" ht="18" customHeight="1" thickBot="1" x14ac:dyDescent="0.3">
      <c r="A29" s="18"/>
      <c r="B29" s="26" t="s">
        <v>143</v>
      </c>
      <c r="C29" s="27"/>
      <c r="D29" s="88">
        <f>SUM(E29:U29)</f>
        <v>1039000</v>
      </c>
      <c r="E29" s="84">
        <f t="shared" ref="E29:S29" si="3">E16+E28</f>
        <v>650000</v>
      </c>
      <c r="F29" s="85">
        <f t="shared" si="3"/>
        <v>0</v>
      </c>
      <c r="G29" s="85">
        <f t="shared" si="3"/>
        <v>2000</v>
      </c>
      <c r="H29" s="85">
        <f t="shared" si="3"/>
        <v>0</v>
      </c>
      <c r="I29" s="85">
        <f t="shared" si="3"/>
        <v>0</v>
      </c>
      <c r="J29" s="85">
        <f t="shared" si="3"/>
        <v>3000</v>
      </c>
      <c r="K29" s="85">
        <f t="shared" si="3"/>
        <v>15000</v>
      </c>
      <c r="L29" s="85">
        <f t="shared" si="3"/>
        <v>5000</v>
      </c>
      <c r="M29" s="85">
        <f t="shared" si="3"/>
        <v>0</v>
      </c>
      <c r="N29" s="85">
        <f t="shared" si="3"/>
        <v>50000</v>
      </c>
      <c r="O29" s="85">
        <f t="shared" si="3"/>
        <v>2000</v>
      </c>
      <c r="P29" s="85">
        <f t="shared" si="3"/>
        <v>155000</v>
      </c>
      <c r="Q29" s="85">
        <f t="shared" si="3"/>
        <v>2000</v>
      </c>
      <c r="R29" s="85">
        <f t="shared" si="3"/>
        <v>0</v>
      </c>
      <c r="S29" s="85">
        <f t="shared" si="3"/>
        <v>120000</v>
      </c>
      <c r="T29" s="85">
        <f>T16+T28</f>
        <v>0</v>
      </c>
      <c r="U29" s="86">
        <f>U16+U28</f>
        <v>35000</v>
      </c>
    </row>
    <row r="30" spans="1:21" ht="13.5" thickTop="1" x14ac:dyDescent="0.2">
      <c r="A30" s="21"/>
      <c r="B30" s="21"/>
      <c r="C30" s="21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4"/>
      <c r="T30" s="4"/>
      <c r="U30" s="4"/>
    </row>
    <row r="31" spans="1:21" x14ac:dyDescent="0.2">
      <c r="A31" s="23"/>
      <c r="B31" s="23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4"/>
      <c r="U31" s="4"/>
    </row>
    <row r="32" spans="1:21" x14ac:dyDescent="0.2">
      <c r="A32" s="23"/>
      <c r="B32" s="23"/>
      <c r="C32" s="23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33"/>
      <c r="U32" s="4"/>
    </row>
    <row r="33" spans="2:21" x14ac:dyDescent="0.2"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4"/>
      <c r="U33" s="4"/>
    </row>
    <row r="34" spans="2:21" x14ac:dyDescent="0.2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2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</sheetData>
  <sheetProtection insertColumns="0" insertRows="0" selectLockedCells="1"/>
  <mergeCells count="4">
    <mergeCell ref="C1:C2"/>
    <mergeCell ref="A1:B2"/>
    <mergeCell ref="A3:A16"/>
    <mergeCell ref="A17:A28"/>
  </mergeCells>
  <phoneticPr fontId="0" type="noConversion"/>
  <pageMargins left="0.51181102362204722" right="0.51181102362204722" top="2.8346456692913389" bottom="0.98425196850393704" header="0.59055118110236227" footer="0.51181102362204722"/>
  <pageSetup paperSize="8" orientation="landscape" r:id="rId1"/>
  <headerFooter alignWithMargins="0">
    <oddHeader>&amp;CStránka &amp;P&amp;RRozpočet Písečné 2016 návrh</oddHeader>
    <oddFooter>&amp;A&amp;RStránka &amp;P</oddFooter>
  </headerFooter>
  <cellWatches>
    <cellWatch r="I9"/>
  </cellWatch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view="pageLayout" zoomScaleNormal="100" workbookViewId="0">
      <selection activeCell="D17" sqref="D17"/>
    </sheetView>
  </sheetViews>
  <sheetFormatPr defaultRowHeight="12.75" x14ac:dyDescent="0.2"/>
  <cols>
    <col min="1" max="1" width="2.42578125" customWidth="1"/>
    <col min="2" max="2" width="9.7109375" style="32" customWidth="1"/>
    <col min="3" max="3" width="22.28515625" customWidth="1"/>
    <col min="4" max="6" width="15.7109375" customWidth="1"/>
  </cols>
  <sheetData>
    <row r="1" spans="1:6" ht="13.5" thickBot="1" x14ac:dyDescent="0.25"/>
    <row r="2" spans="1:6" ht="29.25" customHeight="1" thickTop="1" thickBot="1" x14ac:dyDescent="0.25">
      <c r="B2" s="164" t="s">
        <v>145</v>
      </c>
      <c r="C2" s="160" t="s">
        <v>146</v>
      </c>
      <c r="D2" s="160" t="s">
        <v>151</v>
      </c>
      <c r="E2" s="160" t="s">
        <v>156</v>
      </c>
      <c r="F2" s="163" t="s">
        <v>148</v>
      </c>
    </row>
    <row r="3" spans="1:6" x14ac:dyDescent="0.2">
      <c r="A3" s="146">
        <v>5</v>
      </c>
      <c r="B3" s="150">
        <f>INDEX('Příjmy nedaňové'!$1:$10000,1,A3)</f>
        <v>1031</v>
      </c>
      <c r="C3" s="151" t="str">
        <f>INDEX('Příjmy nedaňové'!$1:$10000,2,A3)</f>
        <v>les</v>
      </c>
      <c r="D3" s="152">
        <f>INDEX('Příjmy nedaňové'!$1:$10000,29,A3)</f>
        <v>650000</v>
      </c>
      <c r="E3" s="152">
        <f>INDEX('Příjmy nedaňové'!$1:$10000,16,A3)</f>
        <v>650000</v>
      </c>
      <c r="F3" s="153">
        <f>INDEX('Příjmy nedaňové'!$1:$10000,28,A3)</f>
        <v>0</v>
      </c>
    </row>
    <row r="4" spans="1:6" x14ac:dyDescent="0.2">
      <c r="A4" s="146">
        <f t="shared" ref="A4:A45" si="0">A3+1</f>
        <v>6</v>
      </c>
      <c r="B4" s="150">
        <f>INDEX('Příjmy nedaňové'!$1:$10000,1,A4)</f>
        <v>1070</v>
      </c>
      <c r="C4" s="151" t="str">
        <f>INDEX('Příjmy nedaňové'!$1:$10000,2,A4)</f>
        <v>rybníky</v>
      </c>
      <c r="D4" s="152">
        <f>INDEX('Příjmy nedaňové'!$1:$10000,29,A4)</f>
        <v>0</v>
      </c>
      <c r="E4" s="152">
        <f>INDEX('Příjmy nedaňové'!$1:$10000,16,A4)</f>
        <v>0</v>
      </c>
      <c r="F4" s="153">
        <f>INDEX('Příjmy nedaňové'!$1:$10000,28,A4)</f>
        <v>0</v>
      </c>
    </row>
    <row r="5" spans="1:6" x14ac:dyDescent="0.2">
      <c r="A5" s="146">
        <f t="shared" si="0"/>
        <v>7</v>
      </c>
      <c r="B5" s="150">
        <f>INDEX('Příjmy nedaňové'!$1:$10000,1,A5)</f>
        <v>2310</v>
      </c>
      <c r="C5" s="151" t="str">
        <f>INDEX('Příjmy nedaňové'!$1:$10000,2,A5)</f>
        <v>voda</v>
      </c>
      <c r="D5" s="152">
        <f>INDEX('Příjmy nedaňové'!$1:$10000,29,A5)</f>
        <v>2000</v>
      </c>
      <c r="E5" s="152">
        <f>INDEX('Příjmy nedaňové'!$1:$10000,16,A5)</f>
        <v>2000</v>
      </c>
      <c r="F5" s="153">
        <f>INDEX('Příjmy nedaňové'!$1:$10000,28,A5)</f>
        <v>0</v>
      </c>
    </row>
    <row r="6" spans="1:6" x14ac:dyDescent="0.2">
      <c r="A6" s="146">
        <f t="shared" si="0"/>
        <v>8</v>
      </c>
      <c r="B6" s="150">
        <f>INDEX('Příjmy nedaňové'!$1:$10000,1,A6)</f>
        <v>3319</v>
      </c>
      <c r="C6" s="151" t="str">
        <f>INDEX('Příjmy nedaňové'!$1:$10000,2,A6)</f>
        <v>KD</v>
      </c>
      <c r="D6" s="152">
        <f>INDEX('Příjmy nedaňové'!$1:$10000,29,A6)</f>
        <v>0</v>
      </c>
      <c r="E6" s="152">
        <f>INDEX('Příjmy nedaňové'!$1:$10000,16,A6)</f>
        <v>0</v>
      </c>
      <c r="F6" s="153">
        <f>INDEX('Příjmy nedaňové'!$1:$10000,28,A6)</f>
        <v>0</v>
      </c>
    </row>
    <row r="7" spans="1:6" x14ac:dyDescent="0.2">
      <c r="A7" s="146">
        <f t="shared" si="0"/>
        <v>9</v>
      </c>
      <c r="B7" s="150">
        <f>INDEX('Příjmy nedaňové'!$1:$10000,1,A7)</f>
        <v>3412</v>
      </c>
      <c r="C7" s="151" t="str">
        <f>INDEX('Příjmy nedaňové'!$1:$10000,2,A7)</f>
        <v>sport</v>
      </c>
      <c r="D7" s="152">
        <f>INDEX('Příjmy nedaňové'!$1:$10000,29,A7)</f>
        <v>0</v>
      </c>
      <c r="E7" s="152">
        <f>INDEX('Příjmy nedaňové'!$1:$10000,16,A7)</f>
        <v>0</v>
      </c>
      <c r="F7" s="153">
        <f>INDEX('Příjmy nedaňové'!$1:$10000,28,A7)</f>
        <v>0</v>
      </c>
    </row>
    <row r="8" spans="1:6" x14ac:dyDescent="0.2">
      <c r="A8" s="146">
        <f t="shared" si="0"/>
        <v>10</v>
      </c>
      <c r="B8" s="150">
        <f>INDEX('Příjmy nedaňové'!$1:$10000,1,A8)</f>
        <v>3419</v>
      </c>
      <c r="C8" s="151" t="str">
        <f>INDEX('Příjmy nedaňové'!$1:$10000,2,A8)</f>
        <v>sportoviště</v>
      </c>
      <c r="D8" s="152">
        <f>INDEX('Příjmy nedaňové'!$1:$10000,29,A8)</f>
        <v>3000</v>
      </c>
      <c r="E8" s="152">
        <f>INDEX('Příjmy nedaňové'!$1:$10000,16,A8)</f>
        <v>3000</v>
      </c>
      <c r="F8" s="153">
        <f>INDEX('Příjmy nedaňové'!$1:$10000,28,A8)</f>
        <v>0</v>
      </c>
    </row>
    <row r="9" spans="1:6" x14ac:dyDescent="0.2">
      <c r="A9" s="146">
        <f t="shared" si="0"/>
        <v>11</v>
      </c>
      <c r="B9" s="150">
        <f>INDEX('Příjmy nedaňové'!$1:$10000,1,A9)</f>
        <v>3612</v>
      </c>
      <c r="C9" s="151" t="str">
        <f>INDEX('Příjmy nedaňové'!$1:$10000,2,A9)</f>
        <v>byty</v>
      </c>
      <c r="D9" s="152">
        <f>INDEX('Příjmy nedaňové'!$1:$10000,29,A9)</f>
        <v>15000</v>
      </c>
      <c r="E9" s="152">
        <f>INDEX('Příjmy nedaňové'!$1:$10000,16,A9)</f>
        <v>15000</v>
      </c>
      <c r="F9" s="153">
        <f>INDEX('Příjmy nedaňové'!$1:$10000,28,A9)</f>
        <v>0</v>
      </c>
    </row>
    <row r="10" spans="1:6" x14ac:dyDescent="0.2">
      <c r="A10" s="146">
        <f t="shared" si="0"/>
        <v>12</v>
      </c>
      <c r="B10" s="150">
        <f>INDEX('Příjmy nedaňové'!$1:$10000,1,A10)</f>
        <v>3632</v>
      </c>
      <c r="C10" s="151" t="str">
        <f>INDEX('Příjmy nedaňové'!$1:$10000,2,A10)</f>
        <v>hřbitov</v>
      </c>
      <c r="D10" s="152">
        <f>INDEX('Příjmy nedaňové'!$1:$10000,29,A10)</f>
        <v>5000</v>
      </c>
      <c r="E10" s="152">
        <f>INDEX('Příjmy nedaňové'!$1:$10000,16,A10)</f>
        <v>5000</v>
      </c>
      <c r="F10" s="153">
        <f>INDEX('Příjmy nedaňové'!$1:$10000,28,A10)</f>
        <v>0</v>
      </c>
    </row>
    <row r="11" spans="1:6" x14ac:dyDescent="0.2">
      <c r="A11" s="146">
        <f t="shared" si="0"/>
        <v>13</v>
      </c>
      <c r="B11" s="229">
        <v>2143</v>
      </c>
      <c r="C11" s="228" t="s">
        <v>206</v>
      </c>
      <c r="D11" s="152">
        <f>INDEX('Příjmy nedaňové'!$1:$10000,29,A11)</f>
        <v>0</v>
      </c>
      <c r="E11" s="152">
        <f>INDEX('Příjmy nedaňové'!$1:$10000,16,A11)</f>
        <v>0</v>
      </c>
      <c r="F11" s="153">
        <f>INDEX('Příjmy nedaňové'!$1:$10000,28,A11)</f>
        <v>0</v>
      </c>
    </row>
    <row r="12" spans="1:6" x14ac:dyDescent="0.2">
      <c r="A12" s="146">
        <f t="shared" si="0"/>
        <v>14</v>
      </c>
      <c r="B12" s="150">
        <f>INDEX('Příjmy nedaňové'!$1:$10000,1,A12)</f>
        <v>3722</v>
      </c>
      <c r="C12" s="151" t="str">
        <f>INDEX('Příjmy nedaňové'!$1:$10000,2,A12)</f>
        <v>EKO-KOM</v>
      </c>
      <c r="D12" s="152">
        <f>INDEX('Příjmy nedaňové'!$1:$10000,29,A12)</f>
        <v>50000</v>
      </c>
      <c r="E12" s="152">
        <f>INDEX('Příjmy nedaňové'!$1:$10000,16,A12)</f>
        <v>50000</v>
      </c>
      <c r="F12" s="153">
        <f>INDEX('Příjmy nedaňové'!$1:$10000,28,A12)</f>
        <v>0</v>
      </c>
    </row>
    <row r="13" spans="1:6" x14ac:dyDescent="0.2">
      <c r="A13" s="146">
        <f t="shared" si="0"/>
        <v>15</v>
      </c>
      <c r="B13" s="150">
        <f>INDEX('Příjmy nedaňové'!$1:$10000,1,A13)</f>
        <v>3613</v>
      </c>
      <c r="C13" s="151" t="str">
        <f>INDEX('Příjmy nedaňové'!$1:$10000,2,A13)</f>
        <v>Nebytové hospodářství</v>
      </c>
      <c r="D13" s="152">
        <f>INDEX('Příjmy nedaňové'!$1:$10000,29,A13)</f>
        <v>2000</v>
      </c>
      <c r="E13" s="152">
        <f>INDEX('Příjmy nedaňové'!$1:$10000,16,A13)</f>
        <v>2000</v>
      </c>
      <c r="F13" s="153">
        <f>INDEX('Příjmy nedaňové'!$1:$10000,28,A13)</f>
        <v>0</v>
      </c>
    </row>
    <row r="14" spans="1:6" x14ac:dyDescent="0.2">
      <c r="A14" s="146">
        <f t="shared" si="0"/>
        <v>16</v>
      </c>
      <c r="B14" s="150">
        <f>INDEX('Příjmy nedaňové'!$1:$10000,1,A14)</f>
        <v>6171</v>
      </c>
      <c r="C14" s="151" t="str">
        <f>INDEX('Příjmy nedaňové'!$1:$10000,2,A14)</f>
        <v>Činnost místní správy</v>
      </c>
      <c r="D14" s="152">
        <f>INDEX('Příjmy nedaňové'!$1:$10000,29,A14)</f>
        <v>155000</v>
      </c>
      <c r="E14" s="152">
        <f>INDEX('Příjmy nedaňové'!$1:$10000,16,A14)</f>
        <v>125000</v>
      </c>
      <c r="F14" s="153">
        <f>INDEX('Příjmy nedaňové'!$1:$10000,28,A14)</f>
        <v>30000</v>
      </c>
    </row>
    <row r="15" spans="1:6" x14ac:dyDescent="0.2">
      <c r="A15" s="146">
        <f t="shared" si="0"/>
        <v>17</v>
      </c>
      <c r="B15" s="150">
        <f>INDEX('Příjmy nedaňové'!$1:$10000,1,A15)</f>
        <v>6310</v>
      </c>
      <c r="C15" s="151" t="str">
        <f>INDEX('Příjmy nedaňové'!$1:$10000,2,A15)</f>
        <v>Z finančních operací</v>
      </c>
      <c r="D15" s="152">
        <f>INDEX('Příjmy nedaňové'!$1:$10000,29,A15)</f>
        <v>2000</v>
      </c>
      <c r="E15" s="152">
        <f>INDEX('Příjmy nedaňové'!$1:$10000,16,A15)</f>
        <v>2000</v>
      </c>
      <c r="F15" s="153">
        <f>INDEX('Příjmy nedaňové'!$1:$10000,28,A15)</f>
        <v>0</v>
      </c>
    </row>
    <row r="16" spans="1:6" x14ac:dyDescent="0.2">
      <c r="A16" s="146">
        <f t="shared" si="0"/>
        <v>18</v>
      </c>
      <c r="B16" s="150">
        <f>INDEX('Příjmy nedaňové'!$1:$10000,1,A16)</f>
        <v>3639</v>
      </c>
      <c r="C16" s="151" t="str">
        <f>INDEX('Příjmy nedaňové'!$1:$10000,2,A16)</f>
        <v>komunální služby a územní rozvoj</v>
      </c>
      <c r="D16" s="152">
        <f>INDEX('Příjmy nedaňové'!$1:$10000,29,A16)</f>
        <v>0</v>
      </c>
      <c r="E16" s="152">
        <f>INDEX('Příjmy nedaňové'!$1:$10000,16,A16)</f>
        <v>0</v>
      </c>
      <c r="F16" s="153">
        <f>INDEX('Příjmy nedaňové'!$1:$10000,28,A16)</f>
        <v>0</v>
      </c>
    </row>
    <row r="17" spans="1:6" x14ac:dyDescent="0.2">
      <c r="A17" s="146">
        <f t="shared" si="0"/>
        <v>19</v>
      </c>
      <c r="B17" s="229">
        <v>2411</v>
      </c>
      <c r="C17" s="228" t="s">
        <v>211</v>
      </c>
      <c r="D17" s="152">
        <f>INDEX('Příjmy nedaňové'!$1:$10000,29,A17)</f>
        <v>120000</v>
      </c>
      <c r="E17" s="152">
        <f>INDEX('Příjmy nedaňové'!$1:$10000,16,A17)</f>
        <v>120000</v>
      </c>
      <c r="F17" s="153">
        <f>INDEX('Příjmy nedaňové'!$1:$10000,28,A17)</f>
        <v>0</v>
      </c>
    </row>
    <row r="18" spans="1:6" x14ac:dyDescent="0.2">
      <c r="A18" s="146">
        <f t="shared" si="0"/>
        <v>20</v>
      </c>
      <c r="B18" s="150">
        <f>INDEX('Příjmy nedaňové'!$1:$10000,1,A18)</f>
        <v>3399</v>
      </c>
      <c r="C18" s="228" t="s">
        <v>191</v>
      </c>
      <c r="D18" s="152">
        <f>INDEX('Příjmy nedaňové'!$1:$10000,29,A18)</f>
        <v>0</v>
      </c>
      <c r="E18" s="152">
        <f>INDEX('Příjmy nedaňové'!$1:$10000,16,A18)</f>
        <v>0</v>
      </c>
      <c r="F18" s="153">
        <f>INDEX('Příjmy nedaňové'!$1:$10000,28,A18)</f>
        <v>0</v>
      </c>
    </row>
    <row r="19" spans="1:6" x14ac:dyDescent="0.2">
      <c r="A19" s="146">
        <f t="shared" si="0"/>
        <v>21</v>
      </c>
      <c r="B19" s="150">
        <f>INDEX('Příjmy nedaňové'!$1:$10000,1,A19)</f>
        <v>6330</v>
      </c>
      <c r="C19" s="151" t="str">
        <f>INDEX('Příjmy nedaňové'!$1:$10000,2,A19)</f>
        <v>soc.fond</v>
      </c>
      <c r="D19" s="152">
        <f>INDEX('Příjmy nedaňové'!$1:$10000,29,A19)</f>
        <v>35000</v>
      </c>
      <c r="E19" s="152">
        <f>INDEX('Příjmy nedaňové'!$1:$10000,16,A19)</f>
        <v>35000</v>
      </c>
      <c r="F19" s="153">
        <f>INDEX('Příjmy nedaňové'!$1:$10000,28,A19)</f>
        <v>0</v>
      </c>
    </row>
    <row r="20" spans="1:6" x14ac:dyDescent="0.2">
      <c r="A20" s="146">
        <f t="shared" si="0"/>
        <v>22</v>
      </c>
      <c r="B20" s="150">
        <f>INDEX('Příjmy nedaňové'!$1:$10000,1,A20)</f>
        <v>0</v>
      </c>
      <c r="C20" s="151">
        <f>INDEX('Příjmy nedaňové'!$1:$10000,2,A20)</f>
        <v>0</v>
      </c>
      <c r="D20" s="152">
        <f>INDEX('Příjmy nedaňové'!$1:$10000,29,A20)</f>
        <v>0</v>
      </c>
      <c r="E20" s="152">
        <f>INDEX('Příjmy nedaňové'!$1:$10000,16,A20)</f>
        <v>0</v>
      </c>
      <c r="F20" s="153">
        <f>INDEX('Příjmy nedaňové'!$1:$10000,28,A20)</f>
        <v>0</v>
      </c>
    </row>
    <row r="21" spans="1:6" x14ac:dyDescent="0.2">
      <c r="A21" s="146">
        <f t="shared" si="0"/>
        <v>23</v>
      </c>
      <c r="B21" s="150">
        <f>INDEX('Příjmy nedaňové'!$1:$10000,1,A21)</f>
        <v>0</v>
      </c>
      <c r="C21" s="151">
        <f>INDEX('Příjmy nedaňové'!$1:$10000,2,A21)</f>
        <v>0</v>
      </c>
      <c r="D21" s="152">
        <f>INDEX('Příjmy nedaňové'!$1:$10000,29,A21)</f>
        <v>0</v>
      </c>
      <c r="E21" s="152">
        <f>INDEX('Příjmy nedaňové'!$1:$10000,16,A21)</f>
        <v>0</v>
      </c>
      <c r="F21" s="153">
        <f>INDEX('Příjmy nedaňové'!$1:$10000,28,A21)</f>
        <v>0</v>
      </c>
    </row>
    <row r="22" spans="1:6" x14ac:dyDescent="0.2">
      <c r="A22" s="146">
        <f t="shared" si="0"/>
        <v>24</v>
      </c>
      <c r="B22" s="150">
        <f>INDEX('Příjmy nedaňové'!$1:$10000,1,A22)</f>
        <v>0</v>
      </c>
      <c r="C22" s="151">
        <f>INDEX('Příjmy nedaňové'!$1:$10000,2,A22)</f>
        <v>0</v>
      </c>
      <c r="D22" s="152">
        <f>INDEX('Příjmy nedaňové'!$1:$10000,29,A22)</f>
        <v>0</v>
      </c>
      <c r="E22" s="152">
        <f>INDEX('Příjmy nedaňové'!$1:$10000,16,A22)</f>
        <v>0</v>
      </c>
      <c r="F22" s="153">
        <f>INDEX('Příjmy nedaňové'!$1:$10000,28,A22)</f>
        <v>0</v>
      </c>
    </row>
    <row r="23" spans="1:6" x14ac:dyDescent="0.2">
      <c r="A23" s="146">
        <f t="shared" si="0"/>
        <v>25</v>
      </c>
      <c r="B23" s="150">
        <f>INDEX('Příjmy nedaňové'!$1:$10000,1,A23)</f>
        <v>0</v>
      </c>
      <c r="C23" s="151">
        <f>INDEX('Příjmy nedaňové'!$1:$10000,2,A23)</f>
        <v>0</v>
      </c>
      <c r="D23" s="152">
        <f>INDEX('Příjmy nedaňové'!$1:$10000,29,A23)</f>
        <v>0</v>
      </c>
      <c r="E23" s="152">
        <f>INDEX('Příjmy nedaňové'!$1:$10000,16,A23)</f>
        <v>0</v>
      </c>
      <c r="F23" s="153">
        <f>INDEX('Příjmy nedaňové'!$1:$10000,28,A23)</f>
        <v>0</v>
      </c>
    </row>
    <row r="24" spans="1:6" x14ac:dyDescent="0.2">
      <c r="A24" s="146">
        <f t="shared" si="0"/>
        <v>26</v>
      </c>
      <c r="B24" s="150">
        <f>INDEX('Příjmy nedaňové'!$1:$10000,1,A24)</f>
        <v>0</v>
      </c>
      <c r="C24" s="151">
        <f>INDEX('Příjmy nedaňové'!$1:$10000,2,A24)</f>
        <v>0</v>
      </c>
      <c r="D24" s="152">
        <f>INDEX('Příjmy nedaňové'!$1:$10000,29,A24)</f>
        <v>0</v>
      </c>
      <c r="E24" s="152">
        <f>INDEX('Příjmy nedaňové'!$1:$10000,16,A24)</f>
        <v>0</v>
      </c>
      <c r="F24" s="153">
        <f>INDEX('Příjmy nedaňové'!$1:$10000,28,A24)</f>
        <v>0</v>
      </c>
    </row>
    <row r="25" spans="1:6" x14ac:dyDescent="0.2">
      <c r="A25" s="146">
        <f t="shared" si="0"/>
        <v>27</v>
      </c>
      <c r="B25" s="150">
        <f>INDEX('Příjmy nedaňové'!$1:$10000,1,A25)</f>
        <v>0</v>
      </c>
      <c r="C25" s="151">
        <f>INDEX('Příjmy nedaňové'!$1:$10000,2,A25)</f>
        <v>0</v>
      </c>
      <c r="D25" s="152">
        <f>INDEX('Příjmy nedaňové'!$1:$10000,29,A25)</f>
        <v>0</v>
      </c>
      <c r="E25" s="152">
        <f>INDEX('Příjmy nedaňové'!$1:$10000,16,A25)</f>
        <v>0</v>
      </c>
      <c r="F25" s="153">
        <f>INDEX('Příjmy nedaňové'!$1:$10000,28,A25)</f>
        <v>0</v>
      </c>
    </row>
    <row r="26" spans="1:6" x14ac:dyDescent="0.2">
      <c r="A26" s="146">
        <f t="shared" si="0"/>
        <v>28</v>
      </c>
      <c r="B26" s="150">
        <f>INDEX('Příjmy nedaňové'!$1:$10000,1,A26)</f>
        <v>0</v>
      </c>
      <c r="C26" s="151">
        <f>INDEX('Příjmy nedaňové'!$1:$10000,2,A26)</f>
        <v>0</v>
      </c>
      <c r="D26" s="152">
        <f>INDEX('Příjmy nedaňové'!$1:$10000,29,A26)</f>
        <v>0</v>
      </c>
      <c r="E26" s="152">
        <f>INDEX('Příjmy nedaňové'!$1:$10000,16,A26)</f>
        <v>0</v>
      </c>
      <c r="F26" s="153">
        <f>INDEX('Příjmy nedaňové'!$1:$10000,28,A26)</f>
        <v>0</v>
      </c>
    </row>
    <row r="27" spans="1:6" x14ac:dyDescent="0.2">
      <c r="A27" s="146">
        <f t="shared" si="0"/>
        <v>29</v>
      </c>
      <c r="B27" s="150">
        <f>INDEX('Příjmy nedaňové'!$1:$10000,1,A27)</f>
        <v>0</v>
      </c>
      <c r="C27" s="151">
        <f>INDEX('Příjmy nedaňové'!$1:$10000,2,A27)</f>
        <v>0</v>
      </c>
      <c r="D27" s="152">
        <f>INDEX('Příjmy nedaňové'!$1:$10000,29,A27)</f>
        <v>0</v>
      </c>
      <c r="E27" s="152">
        <f>INDEX('Příjmy nedaňové'!$1:$10000,16,A27)</f>
        <v>0</v>
      </c>
      <c r="F27" s="153">
        <f>INDEX('Příjmy nedaňové'!$1:$10000,28,A27)</f>
        <v>0</v>
      </c>
    </row>
    <row r="28" spans="1:6" x14ac:dyDescent="0.2">
      <c r="A28" s="146">
        <f t="shared" si="0"/>
        <v>30</v>
      </c>
      <c r="B28" s="150">
        <f>INDEX('Příjmy nedaňové'!$1:$10000,1,A28)</f>
        <v>0</v>
      </c>
      <c r="C28" s="151">
        <f>INDEX('Příjmy nedaňové'!$1:$10000,2,A28)</f>
        <v>0</v>
      </c>
      <c r="D28" s="152">
        <f>INDEX('Příjmy nedaňové'!$1:$10000,29,A28)</f>
        <v>0</v>
      </c>
      <c r="E28" s="152">
        <f>INDEX('Příjmy nedaňové'!$1:$10000,16,A28)</f>
        <v>0</v>
      </c>
      <c r="F28" s="153">
        <f>INDEX('Příjmy nedaňové'!$1:$10000,28,A28)</f>
        <v>0</v>
      </c>
    </row>
    <row r="29" spans="1:6" x14ac:dyDescent="0.2">
      <c r="A29" s="146">
        <f t="shared" si="0"/>
        <v>31</v>
      </c>
      <c r="B29" s="150">
        <f>INDEX('Příjmy nedaňové'!$1:$10000,1,A29)</f>
        <v>0</v>
      </c>
      <c r="C29" s="151">
        <f>INDEX('Příjmy nedaňové'!$1:$10000,2,A29)</f>
        <v>0</v>
      </c>
      <c r="D29" s="152">
        <f>INDEX('Příjmy nedaňové'!$1:$10000,29,A29)</f>
        <v>0</v>
      </c>
      <c r="E29" s="152">
        <f>INDEX('Příjmy nedaňové'!$1:$10000,16,A29)</f>
        <v>0</v>
      </c>
      <c r="F29" s="153">
        <f>INDEX('Příjmy nedaňové'!$1:$10000,28,A29)</f>
        <v>0</v>
      </c>
    </row>
    <row r="30" spans="1:6" x14ac:dyDescent="0.2">
      <c r="A30" s="146">
        <f t="shared" si="0"/>
        <v>32</v>
      </c>
      <c r="B30" s="150">
        <f>INDEX('Příjmy nedaňové'!$1:$10000,1,A30)</f>
        <v>0</v>
      </c>
      <c r="C30" s="151">
        <f>INDEX('Příjmy nedaňové'!$1:$10000,2,A30)</f>
        <v>0</v>
      </c>
      <c r="D30" s="152">
        <f>INDEX('Příjmy nedaňové'!$1:$10000,29,A30)</f>
        <v>0</v>
      </c>
      <c r="E30" s="152">
        <f>INDEX('Příjmy nedaňové'!$1:$10000,16,A30)</f>
        <v>0</v>
      </c>
      <c r="F30" s="153">
        <f>INDEX('Příjmy nedaňové'!$1:$10000,28,A30)</f>
        <v>0</v>
      </c>
    </row>
    <row r="31" spans="1:6" x14ac:dyDescent="0.2">
      <c r="A31" s="146">
        <f t="shared" si="0"/>
        <v>33</v>
      </c>
      <c r="B31" s="150">
        <f>INDEX('Příjmy nedaňové'!$1:$10000,1,A31)</f>
        <v>0</v>
      </c>
      <c r="C31" s="151">
        <f>INDEX('Příjmy nedaňové'!$1:$10000,2,A31)</f>
        <v>0</v>
      </c>
      <c r="D31" s="152">
        <f>INDEX('Příjmy nedaňové'!$1:$10000,29,A31)</f>
        <v>0</v>
      </c>
      <c r="E31" s="152">
        <f>INDEX('Příjmy nedaňové'!$1:$10000,16,A31)</f>
        <v>0</v>
      </c>
      <c r="F31" s="153">
        <f>INDEX('Příjmy nedaňové'!$1:$10000,28,A31)</f>
        <v>0</v>
      </c>
    </row>
    <row r="32" spans="1:6" x14ac:dyDescent="0.2">
      <c r="A32" s="146">
        <f t="shared" si="0"/>
        <v>34</v>
      </c>
      <c r="B32" s="150">
        <f>INDEX('Příjmy nedaňové'!$1:$10000,1,A32)</f>
        <v>0</v>
      </c>
      <c r="C32" s="151">
        <f>INDEX('Příjmy nedaňové'!$1:$10000,2,A32)</f>
        <v>0</v>
      </c>
      <c r="D32" s="152">
        <f>INDEX('Příjmy nedaňové'!$1:$10000,29,A32)</f>
        <v>0</v>
      </c>
      <c r="E32" s="152">
        <f>INDEX('Příjmy nedaňové'!$1:$10000,16,A32)</f>
        <v>0</v>
      </c>
      <c r="F32" s="153">
        <f>INDEX('Příjmy nedaňové'!$1:$10000,28,A32)</f>
        <v>0</v>
      </c>
    </row>
    <row r="33" spans="1:6" x14ac:dyDescent="0.2">
      <c r="A33" s="146">
        <f t="shared" si="0"/>
        <v>35</v>
      </c>
      <c r="B33" s="150">
        <f>INDEX('Příjmy nedaňové'!$1:$10000,1,A33)</f>
        <v>0</v>
      </c>
      <c r="C33" s="151">
        <f>INDEX('Příjmy nedaňové'!$1:$10000,2,A33)</f>
        <v>0</v>
      </c>
      <c r="D33" s="152">
        <f>INDEX('Příjmy nedaňové'!$1:$10000,29,A33)</f>
        <v>0</v>
      </c>
      <c r="E33" s="152">
        <f>INDEX('Příjmy nedaňové'!$1:$10000,16,A33)</f>
        <v>0</v>
      </c>
      <c r="F33" s="153">
        <f>INDEX('Příjmy nedaňové'!$1:$10000,28,A33)</f>
        <v>0</v>
      </c>
    </row>
    <row r="34" spans="1:6" x14ac:dyDescent="0.2">
      <c r="A34" s="146">
        <f t="shared" si="0"/>
        <v>36</v>
      </c>
      <c r="B34" s="150">
        <f>INDEX('Příjmy nedaňové'!$1:$10000,1,A34)</f>
        <v>0</v>
      </c>
      <c r="C34" s="151">
        <f>INDEX('Příjmy nedaňové'!$1:$10000,2,A34)</f>
        <v>0</v>
      </c>
      <c r="D34" s="152">
        <f>INDEX('Příjmy nedaňové'!$1:$10000,29,A34)</f>
        <v>0</v>
      </c>
      <c r="E34" s="152">
        <f>INDEX('Příjmy nedaňové'!$1:$10000,16,A34)</f>
        <v>0</v>
      </c>
      <c r="F34" s="153">
        <f>INDEX('Příjmy nedaňové'!$1:$10000,28,A34)</f>
        <v>0</v>
      </c>
    </row>
    <row r="35" spans="1:6" x14ac:dyDescent="0.2">
      <c r="A35" s="146">
        <f t="shared" si="0"/>
        <v>37</v>
      </c>
      <c r="B35" s="150">
        <f>INDEX('Příjmy nedaňové'!$1:$10000,1,A35)</f>
        <v>0</v>
      </c>
      <c r="C35" s="151">
        <f>INDEX('Příjmy nedaňové'!$1:$10000,2,A35)</f>
        <v>0</v>
      </c>
      <c r="D35" s="152">
        <f>INDEX('Příjmy nedaňové'!$1:$10000,29,A35)</f>
        <v>0</v>
      </c>
      <c r="E35" s="152">
        <f>INDEX('Příjmy nedaňové'!$1:$10000,16,A35)</f>
        <v>0</v>
      </c>
      <c r="F35" s="153">
        <f>INDEX('Příjmy nedaňové'!$1:$10000,28,A35)</f>
        <v>0</v>
      </c>
    </row>
    <row r="36" spans="1:6" x14ac:dyDescent="0.2">
      <c r="A36" s="146">
        <f t="shared" si="0"/>
        <v>38</v>
      </c>
      <c r="B36" s="150">
        <f>INDEX('Příjmy nedaňové'!$1:$10000,1,A36)</f>
        <v>0</v>
      </c>
      <c r="C36" s="151">
        <f>INDEX('Příjmy nedaňové'!$1:$10000,2,A36)</f>
        <v>0</v>
      </c>
      <c r="D36" s="152">
        <f>INDEX('Příjmy nedaňové'!$1:$10000,29,A36)</f>
        <v>0</v>
      </c>
      <c r="E36" s="152">
        <f>INDEX('Příjmy nedaňové'!$1:$10000,16,A36)</f>
        <v>0</v>
      </c>
      <c r="F36" s="153">
        <f>INDEX('Příjmy nedaňové'!$1:$10000,28,A36)</f>
        <v>0</v>
      </c>
    </row>
    <row r="37" spans="1:6" x14ac:dyDescent="0.2">
      <c r="A37" s="146">
        <f t="shared" si="0"/>
        <v>39</v>
      </c>
      <c r="B37" s="150">
        <f>INDEX('Příjmy nedaňové'!$1:$10000,1,A37)</f>
        <v>0</v>
      </c>
      <c r="C37" s="151">
        <f>INDEX('Příjmy nedaňové'!$1:$10000,2,A37)</f>
        <v>0</v>
      </c>
      <c r="D37" s="152">
        <f>INDEX('Příjmy nedaňové'!$1:$10000,29,A37)</f>
        <v>0</v>
      </c>
      <c r="E37" s="152">
        <f>INDEX('Příjmy nedaňové'!$1:$10000,16,A37)</f>
        <v>0</v>
      </c>
      <c r="F37" s="153">
        <f>INDEX('Příjmy nedaňové'!$1:$10000,28,A37)</f>
        <v>0</v>
      </c>
    </row>
    <row r="38" spans="1:6" x14ac:dyDescent="0.2">
      <c r="A38" s="146">
        <f t="shared" si="0"/>
        <v>40</v>
      </c>
      <c r="B38" s="150">
        <f>INDEX('Příjmy nedaňové'!$1:$10000,1,A38)</f>
        <v>0</v>
      </c>
      <c r="C38" s="151">
        <f>INDEX('Příjmy nedaňové'!$1:$10000,2,A38)</f>
        <v>0</v>
      </c>
      <c r="D38" s="152">
        <f>INDEX('Příjmy nedaňové'!$1:$10000,29,A38)</f>
        <v>0</v>
      </c>
      <c r="E38" s="152">
        <f>INDEX('Příjmy nedaňové'!$1:$10000,16,A38)</f>
        <v>0</v>
      </c>
      <c r="F38" s="153">
        <f>INDEX('Příjmy nedaňové'!$1:$10000,28,A38)</f>
        <v>0</v>
      </c>
    </row>
    <row r="39" spans="1:6" x14ac:dyDescent="0.2">
      <c r="A39" s="146">
        <f t="shared" si="0"/>
        <v>41</v>
      </c>
      <c r="B39" s="150">
        <f>INDEX('Příjmy nedaňové'!$1:$10000,1,A39)</f>
        <v>0</v>
      </c>
      <c r="C39" s="151">
        <f>INDEX('Příjmy nedaňové'!$1:$10000,2,A39)</f>
        <v>0</v>
      </c>
      <c r="D39" s="152">
        <f>INDEX('Příjmy nedaňové'!$1:$10000,29,A39)</f>
        <v>0</v>
      </c>
      <c r="E39" s="152">
        <f>INDEX('Příjmy nedaňové'!$1:$10000,16,A39)</f>
        <v>0</v>
      </c>
      <c r="F39" s="153">
        <f>INDEX('Příjmy nedaňové'!$1:$10000,28,A39)</f>
        <v>0</v>
      </c>
    </row>
    <row r="40" spans="1:6" x14ac:dyDescent="0.2">
      <c r="A40" s="146">
        <f t="shared" si="0"/>
        <v>42</v>
      </c>
      <c r="B40" s="150">
        <f>INDEX('Příjmy nedaňové'!$1:$10000,1,A40)</f>
        <v>0</v>
      </c>
      <c r="C40" s="151">
        <f>INDEX('Příjmy nedaňové'!$1:$10000,2,A40)</f>
        <v>0</v>
      </c>
      <c r="D40" s="152">
        <f>INDEX('Příjmy nedaňové'!$1:$10000,29,A40)</f>
        <v>0</v>
      </c>
      <c r="E40" s="152">
        <f>INDEX('Příjmy nedaňové'!$1:$10000,16,A40)</f>
        <v>0</v>
      </c>
      <c r="F40" s="153">
        <f>INDEX('Příjmy nedaňové'!$1:$10000,28,A40)</f>
        <v>0</v>
      </c>
    </row>
    <row r="41" spans="1:6" x14ac:dyDescent="0.2">
      <c r="A41" s="146">
        <f t="shared" si="0"/>
        <v>43</v>
      </c>
      <c r="B41" s="150">
        <f>INDEX('Příjmy nedaňové'!$1:$10000,1,A41)</f>
        <v>0</v>
      </c>
      <c r="C41" s="151">
        <f>INDEX('Příjmy nedaňové'!$1:$10000,2,A41)</f>
        <v>0</v>
      </c>
      <c r="D41" s="152">
        <f>INDEX('Příjmy nedaňové'!$1:$10000,29,A41)</f>
        <v>0</v>
      </c>
      <c r="E41" s="152">
        <f>INDEX('Příjmy nedaňové'!$1:$10000,16,A41)</f>
        <v>0</v>
      </c>
      <c r="F41" s="153">
        <f>INDEX('Příjmy nedaňové'!$1:$10000,28,A41)</f>
        <v>0</v>
      </c>
    </row>
    <row r="42" spans="1:6" x14ac:dyDescent="0.2">
      <c r="A42" s="146">
        <f t="shared" si="0"/>
        <v>44</v>
      </c>
      <c r="B42" s="150">
        <f>INDEX('Příjmy nedaňové'!$1:$10000,1,A42)</f>
        <v>0</v>
      </c>
      <c r="C42" s="151">
        <f>INDEX('Příjmy nedaňové'!$1:$10000,2,A42)</f>
        <v>0</v>
      </c>
      <c r="D42" s="152">
        <f>INDEX('Příjmy nedaňové'!$1:$10000,29,A42)</f>
        <v>0</v>
      </c>
      <c r="E42" s="152">
        <f>INDEX('Příjmy nedaňové'!$1:$10000,16,A42)</f>
        <v>0</v>
      </c>
      <c r="F42" s="153">
        <f>INDEX('Příjmy nedaňové'!$1:$10000,28,A42)</f>
        <v>0</v>
      </c>
    </row>
    <row r="43" spans="1:6" x14ac:dyDescent="0.2">
      <c r="A43" s="146">
        <f t="shared" si="0"/>
        <v>45</v>
      </c>
      <c r="B43" s="150">
        <f>INDEX('Příjmy nedaňové'!$1:$10000,1,A43)</f>
        <v>0</v>
      </c>
      <c r="C43" s="151">
        <f>INDEX('Příjmy nedaňové'!$1:$10000,2,A43)</f>
        <v>0</v>
      </c>
      <c r="D43" s="152">
        <f>INDEX('Příjmy nedaňové'!$1:$10000,29,A43)</f>
        <v>0</v>
      </c>
      <c r="E43" s="152">
        <f>INDEX('Příjmy nedaňové'!$1:$10000,16,A43)</f>
        <v>0</v>
      </c>
      <c r="F43" s="153">
        <f>INDEX('Příjmy nedaňové'!$1:$10000,28,A43)</f>
        <v>0</v>
      </c>
    </row>
    <row r="44" spans="1:6" ht="13.5" thickBot="1" x14ac:dyDescent="0.25">
      <c r="A44" s="146">
        <f t="shared" si="0"/>
        <v>46</v>
      </c>
      <c r="B44" s="150">
        <f>INDEX('Příjmy nedaňové'!$1:$10000,1,A44)</f>
        <v>0</v>
      </c>
      <c r="C44" s="151">
        <f>INDEX('Příjmy nedaňové'!$1:$10000,2,A44)</f>
        <v>0</v>
      </c>
      <c r="D44" s="152">
        <f>INDEX('Příjmy nedaňové'!$1:$10000,29,A44)</f>
        <v>0</v>
      </c>
      <c r="E44" s="152">
        <f>INDEX('Příjmy nedaňové'!$1:$10000,16,A44)</f>
        <v>0</v>
      </c>
      <c r="F44" s="153">
        <f>INDEX('Příjmy nedaňové'!$1:$10000,28,A44)</f>
        <v>0</v>
      </c>
    </row>
    <row r="45" spans="1:6" ht="15.75" thickBot="1" x14ac:dyDescent="0.3">
      <c r="A45" s="146">
        <f t="shared" si="0"/>
        <v>47</v>
      </c>
      <c r="B45" s="156">
        <f>INDEX(Výdaje!$1:$10000,1,A45)</f>
        <v>0</v>
      </c>
      <c r="C45" s="157" t="s">
        <v>149</v>
      </c>
      <c r="D45" s="158">
        <f>SUM(D3:D44)</f>
        <v>1039000</v>
      </c>
      <c r="E45" s="158">
        <f>SUM(E3:E44)</f>
        <v>1009000</v>
      </c>
      <c r="F45" s="159">
        <f>SUM(F3:F44)</f>
        <v>30000</v>
      </c>
    </row>
    <row r="46" spans="1:6" ht="13.5" thickTop="1" x14ac:dyDescent="0.2"/>
  </sheetData>
  <sheetProtection selectLockedCells="1" selectUnlockedCells="1"/>
  <phoneticPr fontId="20" type="noConversion"/>
  <conditionalFormatting sqref="B3:F45">
    <cfRule type="cellIs" dxfId="1" priority="1" stopIfTrue="1" operator="equal">
      <formula>0</formula>
    </cfRule>
  </conditionalFormatting>
  <pageMargins left="0.78740157480314965" right="0.78740157480314965" top="1.5748031496062993" bottom="0.98425196850393704" header="0.51181102362204722" footer="0.51181102362204722"/>
  <pageSetup paperSize="9" orientation="portrait" r:id="rId1"/>
  <headerFooter alignWithMargins="0">
    <oddHeader>&amp;C&amp;"Arial,Tučné"&amp;14Obec Písečné -  návrh rozpočet 2017
&amp;"Arial,tučné kurzíva"&amp;11 nedaňové příjmy členěné podle paragrafů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99"/>
  <sheetViews>
    <sheetView showRowColHeaders="0" showZeros="0" view="pageLayout" topLeftCell="D1" zoomScaleNormal="100" workbookViewId="0">
      <selection activeCell="AA58" sqref="AA58"/>
    </sheetView>
  </sheetViews>
  <sheetFormatPr defaultRowHeight="9.9499999999999993" customHeight="1" x14ac:dyDescent="0.2"/>
  <cols>
    <col min="1" max="1" width="3.28515625" style="90" bestFit="1" customWidth="1"/>
    <col min="2" max="2" width="24.7109375" style="90" customWidth="1"/>
    <col min="3" max="3" width="7.85546875" style="90" customWidth="1"/>
    <col min="4" max="4" width="10" style="90" customWidth="1"/>
    <col min="5" max="38" width="9.7109375" style="90" customWidth="1"/>
    <col min="39" max="16384" width="9.140625" style="90"/>
  </cols>
  <sheetData>
    <row r="1" spans="1:54" ht="9.9499999999999993" customHeight="1" thickTop="1" x14ac:dyDescent="0.2">
      <c r="A1" s="278" t="s">
        <v>63</v>
      </c>
      <c r="B1" s="279"/>
      <c r="C1" s="270" t="s">
        <v>1</v>
      </c>
      <c r="D1" s="203"/>
      <c r="E1" s="181">
        <v>1031</v>
      </c>
      <c r="F1" s="182">
        <v>3429</v>
      </c>
      <c r="G1" s="182">
        <v>2141</v>
      </c>
      <c r="H1" s="182">
        <v>2212</v>
      </c>
      <c r="I1" s="182">
        <v>2310</v>
      </c>
      <c r="J1" s="182">
        <v>2321</v>
      </c>
      <c r="K1" s="182">
        <v>3111</v>
      </c>
      <c r="L1" s="182">
        <v>3314</v>
      </c>
      <c r="M1" s="183">
        <v>3319</v>
      </c>
      <c r="N1" s="182">
        <v>3322</v>
      </c>
      <c r="O1" s="182">
        <v>4351</v>
      </c>
      <c r="P1" s="182">
        <v>2219</v>
      </c>
      <c r="Q1" s="182">
        <v>3399</v>
      </c>
      <c r="R1" s="182">
        <v>3419</v>
      </c>
      <c r="S1" s="182">
        <v>3421</v>
      </c>
      <c r="T1" s="182">
        <v>2141</v>
      </c>
      <c r="U1" s="182">
        <v>3612</v>
      </c>
      <c r="V1" s="182">
        <v>3631</v>
      </c>
      <c r="W1" s="182">
        <v>3632</v>
      </c>
      <c r="X1" s="182">
        <v>2221</v>
      </c>
      <c r="Y1" s="182">
        <v>3722</v>
      </c>
      <c r="Z1" s="182">
        <v>3745</v>
      </c>
      <c r="AA1" s="182">
        <v>3639</v>
      </c>
      <c r="AB1" s="182">
        <v>5512</v>
      </c>
      <c r="AC1" s="182" t="s">
        <v>191</v>
      </c>
      <c r="AD1" s="182">
        <v>6112</v>
      </c>
      <c r="AE1" s="182">
        <v>6171</v>
      </c>
      <c r="AF1" s="184">
        <v>6310</v>
      </c>
      <c r="AG1" s="184">
        <v>6330</v>
      </c>
      <c r="AH1" s="184">
        <v>6399</v>
      </c>
      <c r="AI1" s="184">
        <v>3341</v>
      </c>
      <c r="AJ1" s="184">
        <v>2221</v>
      </c>
      <c r="AK1" s="184" t="s">
        <v>191</v>
      </c>
      <c r="AL1" s="185">
        <v>6114</v>
      </c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</row>
    <row r="2" spans="1:54" ht="46.5" customHeight="1" thickBot="1" x14ac:dyDescent="0.25">
      <c r="A2" s="280"/>
      <c r="B2" s="281"/>
      <c r="C2" s="271"/>
      <c r="D2" s="204" t="s">
        <v>165</v>
      </c>
      <c r="E2" s="186" t="s">
        <v>117</v>
      </c>
      <c r="F2" s="187" t="s">
        <v>213</v>
      </c>
      <c r="G2" s="187" t="s">
        <v>204</v>
      </c>
      <c r="H2" s="187" t="s">
        <v>118</v>
      </c>
      <c r="I2" s="187" t="s">
        <v>131</v>
      </c>
      <c r="J2" s="187" t="s">
        <v>119</v>
      </c>
      <c r="K2" s="187" t="s">
        <v>185</v>
      </c>
      <c r="L2" s="187" t="s">
        <v>120</v>
      </c>
      <c r="M2" s="187" t="s">
        <v>186</v>
      </c>
      <c r="N2" s="187" t="s">
        <v>207</v>
      </c>
      <c r="O2" s="187" t="s">
        <v>199</v>
      </c>
      <c r="P2" s="187" t="s">
        <v>183</v>
      </c>
      <c r="Q2" s="187" t="s">
        <v>188</v>
      </c>
      <c r="R2" s="187" t="s">
        <v>190</v>
      </c>
      <c r="S2" s="187" t="s">
        <v>205</v>
      </c>
      <c r="T2" s="187" t="s">
        <v>182</v>
      </c>
      <c r="U2" s="187" t="s">
        <v>122</v>
      </c>
      <c r="V2" s="187" t="s">
        <v>166</v>
      </c>
      <c r="W2" s="187" t="s">
        <v>121</v>
      </c>
      <c r="X2" s="187" t="s">
        <v>184</v>
      </c>
      <c r="Y2" s="187" t="s">
        <v>123</v>
      </c>
      <c r="Z2" s="187" t="s">
        <v>124</v>
      </c>
      <c r="AA2" s="187" t="s">
        <v>208</v>
      </c>
      <c r="AB2" s="187" t="s">
        <v>125</v>
      </c>
      <c r="AC2" s="187" t="s">
        <v>191</v>
      </c>
      <c r="AD2" s="188" t="s">
        <v>127</v>
      </c>
      <c r="AE2" s="188" t="s">
        <v>154</v>
      </c>
      <c r="AF2" s="188" t="s">
        <v>152</v>
      </c>
      <c r="AG2" s="188" t="s">
        <v>138</v>
      </c>
      <c r="AH2" s="188" t="s">
        <v>193</v>
      </c>
      <c r="AI2" s="188" t="s">
        <v>187</v>
      </c>
      <c r="AJ2" s="188" t="s">
        <v>167</v>
      </c>
      <c r="AK2" s="189" t="s">
        <v>191</v>
      </c>
      <c r="AL2" s="190" t="s">
        <v>168</v>
      </c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</row>
    <row r="3" spans="1:54" s="94" customFormat="1" ht="11.1" customHeight="1" thickTop="1" x14ac:dyDescent="0.2">
      <c r="A3" s="272" t="s">
        <v>100</v>
      </c>
      <c r="B3" s="205" t="s">
        <v>64</v>
      </c>
      <c r="C3" s="205">
        <v>5011</v>
      </c>
      <c r="D3" s="91">
        <f t="shared" ref="D3:D51" si="0">SUM(E3:AH3)</f>
        <v>1080000</v>
      </c>
      <c r="E3" s="92"/>
      <c r="F3" s="92"/>
      <c r="G3" s="92"/>
      <c r="H3" s="92"/>
      <c r="I3" s="92"/>
      <c r="J3" s="92"/>
      <c r="K3" s="92"/>
      <c r="L3" s="92"/>
      <c r="M3" s="92"/>
      <c r="N3" s="93"/>
      <c r="O3" s="93"/>
      <c r="P3" s="93"/>
      <c r="Q3" s="93"/>
      <c r="R3" s="93">
        <v>210000</v>
      </c>
      <c r="S3" s="93"/>
      <c r="T3" s="132"/>
      <c r="U3" s="93"/>
      <c r="V3" s="92"/>
      <c r="W3" s="93"/>
      <c r="X3" s="93"/>
      <c r="Y3" s="93"/>
      <c r="Z3" s="93">
        <v>400000</v>
      </c>
      <c r="AA3" s="93"/>
      <c r="AB3" s="93"/>
      <c r="AC3" s="95"/>
      <c r="AD3" s="99"/>
      <c r="AE3" s="98">
        <v>470000</v>
      </c>
      <c r="AF3" s="98"/>
      <c r="AG3" s="98"/>
      <c r="AH3" s="98"/>
      <c r="AI3" s="98"/>
      <c r="AJ3" s="98"/>
      <c r="AK3" s="98"/>
      <c r="AL3" s="176"/>
    </row>
    <row r="4" spans="1:54" s="94" customFormat="1" ht="11.1" customHeight="1" x14ac:dyDescent="0.2">
      <c r="A4" s="273"/>
      <c r="B4" s="206" t="s">
        <v>126</v>
      </c>
      <c r="C4" s="206">
        <v>5019</v>
      </c>
      <c r="D4" s="96">
        <f t="shared" si="0"/>
        <v>0</v>
      </c>
      <c r="E4" s="97"/>
      <c r="F4" s="97"/>
      <c r="G4" s="97"/>
      <c r="H4" s="97"/>
      <c r="I4" s="97"/>
      <c r="J4" s="97"/>
      <c r="K4" s="97"/>
      <c r="L4" s="97"/>
      <c r="M4" s="97"/>
      <c r="N4" s="98"/>
      <c r="O4" s="98"/>
      <c r="P4" s="98"/>
      <c r="Q4" s="98"/>
      <c r="R4" s="98"/>
      <c r="S4" s="98"/>
      <c r="T4" s="100"/>
      <c r="U4" s="100"/>
      <c r="V4" s="97"/>
      <c r="W4" s="98"/>
      <c r="X4" s="98"/>
      <c r="Y4" s="98"/>
      <c r="Z4" s="98"/>
      <c r="AA4" s="98"/>
      <c r="AB4" s="98"/>
      <c r="AC4" s="99"/>
      <c r="AD4" s="99"/>
      <c r="AE4" s="98" t="s">
        <v>191</v>
      </c>
      <c r="AF4" s="100"/>
      <c r="AG4" s="100"/>
      <c r="AH4" s="100"/>
      <c r="AI4" s="100"/>
      <c r="AJ4" s="100"/>
      <c r="AK4" s="100"/>
      <c r="AL4" s="177"/>
    </row>
    <row r="5" spans="1:54" s="94" customFormat="1" ht="11.1" customHeight="1" x14ac:dyDescent="0.2">
      <c r="A5" s="273"/>
      <c r="B5" s="102" t="s">
        <v>65</v>
      </c>
      <c r="C5" s="102">
        <v>5021</v>
      </c>
      <c r="D5" s="96">
        <f t="shared" si="0"/>
        <v>49000</v>
      </c>
      <c r="E5" s="69"/>
      <c r="F5" s="69"/>
      <c r="G5" s="69"/>
      <c r="H5" s="69"/>
      <c r="I5" s="69"/>
      <c r="J5" s="69"/>
      <c r="K5" s="69"/>
      <c r="L5" s="69">
        <v>9000</v>
      </c>
      <c r="M5" s="69"/>
      <c r="N5" s="100"/>
      <c r="O5" s="100"/>
      <c r="P5" s="100"/>
      <c r="Q5" s="100" t="s">
        <v>191</v>
      </c>
      <c r="R5" s="100"/>
      <c r="S5" s="100"/>
      <c r="T5" s="100"/>
      <c r="U5" s="69"/>
      <c r="V5" s="69"/>
      <c r="W5" s="100"/>
      <c r="X5" s="100"/>
      <c r="Y5" s="100"/>
      <c r="Z5" s="100"/>
      <c r="AA5" s="100"/>
      <c r="AB5" s="100"/>
      <c r="AC5" s="101"/>
      <c r="AD5" s="101"/>
      <c r="AE5" s="100">
        <v>40000</v>
      </c>
      <c r="AF5" s="100"/>
      <c r="AG5" s="100"/>
      <c r="AH5" s="100"/>
      <c r="AI5" s="100"/>
      <c r="AJ5" s="100"/>
      <c r="AK5" s="100"/>
      <c r="AL5" s="177"/>
    </row>
    <row r="6" spans="1:54" s="94" customFormat="1" ht="11.1" customHeight="1" x14ac:dyDescent="0.2">
      <c r="A6" s="273"/>
      <c r="B6" s="102" t="s">
        <v>115</v>
      </c>
      <c r="C6" s="102">
        <v>5023</v>
      </c>
      <c r="D6" s="96">
        <f t="shared" si="0"/>
        <v>600000</v>
      </c>
      <c r="E6" s="69"/>
      <c r="F6" s="69"/>
      <c r="G6" s="69"/>
      <c r="H6" s="69"/>
      <c r="I6" s="69"/>
      <c r="J6" s="69"/>
      <c r="K6" s="69"/>
      <c r="L6" s="69"/>
      <c r="M6" s="69"/>
      <c r="N6" s="100"/>
      <c r="O6" s="100"/>
      <c r="P6" s="100"/>
      <c r="Q6" s="100"/>
      <c r="R6" s="100"/>
      <c r="S6" s="100"/>
      <c r="T6" s="100"/>
      <c r="U6" s="69"/>
      <c r="V6" s="69"/>
      <c r="W6" s="100"/>
      <c r="X6" s="100"/>
      <c r="Y6" s="100"/>
      <c r="Z6" s="100"/>
      <c r="AA6" s="100"/>
      <c r="AB6" s="100"/>
      <c r="AC6" s="101"/>
      <c r="AD6" s="101">
        <v>600000</v>
      </c>
      <c r="AE6" s="100" t="s">
        <v>191</v>
      </c>
      <c r="AF6" s="100"/>
      <c r="AG6" s="100"/>
      <c r="AH6" s="100"/>
      <c r="AI6" s="100"/>
      <c r="AJ6" s="100"/>
      <c r="AK6" s="100"/>
      <c r="AL6" s="177"/>
    </row>
    <row r="7" spans="1:54" s="94" customFormat="1" ht="11.1" customHeight="1" x14ac:dyDescent="0.2">
      <c r="A7" s="273"/>
      <c r="B7" s="102" t="s">
        <v>66</v>
      </c>
      <c r="C7" s="102">
        <v>5031</v>
      </c>
      <c r="D7" s="96">
        <f t="shared" si="0"/>
        <v>400000</v>
      </c>
      <c r="E7" s="69"/>
      <c r="F7" s="69"/>
      <c r="G7" s="69"/>
      <c r="H7" s="69"/>
      <c r="I7" s="69"/>
      <c r="J7" s="69"/>
      <c r="K7" s="69"/>
      <c r="L7" s="69"/>
      <c r="M7" s="69"/>
      <c r="N7" s="100"/>
      <c r="O7" s="100"/>
      <c r="P7" s="100"/>
      <c r="Q7" s="100"/>
      <c r="R7" s="100">
        <v>60000</v>
      </c>
      <c r="S7" s="100"/>
      <c r="T7" s="100"/>
      <c r="U7" s="69"/>
      <c r="V7" s="69"/>
      <c r="W7" s="100"/>
      <c r="X7" s="100"/>
      <c r="Y7" s="100"/>
      <c r="Z7" s="100">
        <v>120000</v>
      </c>
      <c r="AA7" s="100"/>
      <c r="AB7" s="100"/>
      <c r="AC7" s="101"/>
      <c r="AD7" s="101">
        <v>110000</v>
      </c>
      <c r="AE7" s="100">
        <v>110000</v>
      </c>
      <c r="AF7" s="100"/>
      <c r="AG7" s="100"/>
      <c r="AH7" s="100"/>
      <c r="AI7" s="100"/>
      <c r="AJ7" s="100"/>
      <c r="AK7" s="100"/>
      <c r="AL7" s="177"/>
    </row>
    <row r="8" spans="1:54" s="94" customFormat="1" ht="11.1" customHeight="1" x14ac:dyDescent="0.2">
      <c r="A8" s="273"/>
      <c r="B8" s="102" t="s">
        <v>67</v>
      </c>
      <c r="C8" s="102">
        <v>5032</v>
      </c>
      <c r="D8" s="96">
        <f t="shared" si="0"/>
        <v>165000</v>
      </c>
      <c r="E8" s="69"/>
      <c r="F8" s="69"/>
      <c r="G8" s="69"/>
      <c r="H8" s="69"/>
      <c r="I8" s="69"/>
      <c r="J8" s="69"/>
      <c r="K8" s="69"/>
      <c r="L8" s="69"/>
      <c r="M8" s="69"/>
      <c r="N8" s="100"/>
      <c r="O8" s="100"/>
      <c r="P8" s="100"/>
      <c r="Q8" s="100"/>
      <c r="R8" s="100">
        <v>20000</v>
      </c>
      <c r="S8" s="100"/>
      <c r="T8" s="100"/>
      <c r="U8" s="69"/>
      <c r="V8" s="69"/>
      <c r="W8" s="100"/>
      <c r="X8" s="100"/>
      <c r="Y8" s="100"/>
      <c r="Z8" s="100">
        <v>50000</v>
      </c>
      <c r="AA8" s="100"/>
      <c r="AB8" s="100"/>
      <c r="AC8" s="101"/>
      <c r="AD8" s="101">
        <v>55000</v>
      </c>
      <c r="AE8" s="100">
        <v>40000</v>
      </c>
      <c r="AF8" s="100"/>
      <c r="AG8" s="100"/>
      <c r="AH8" s="100"/>
      <c r="AI8" s="100"/>
      <c r="AJ8" s="100"/>
      <c r="AK8" s="100"/>
      <c r="AL8" s="177"/>
    </row>
    <row r="9" spans="1:54" s="94" customFormat="1" ht="11.1" customHeight="1" x14ac:dyDescent="0.2">
      <c r="A9" s="273"/>
      <c r="B9" s="102" t="s">
        <v>68</v>
      </c>
      <c r="C9" s="102">
        <v>5038</v>
      </c>
      <c r="D9" s="96">
        <f t="shared" si="0"/>
        <v>6000</v>
      </c>
      <c r="E9" s="69"/>
      <c r="F9" s="69"/>
      <c r="G9" s="69"/>
      <c r="H9" s="69"/>
      <c r="I9" s="69"/>
      <c r="J9" s="69"/>
      <c r="K9" s="69"/>
      <c r="L9" s="69"/>
      <c r="M9" s="69"/>
      <c r="N9" s="100"/>
      <c r="O9" s="100"/>
      <c r="P9" s="100"/>
      <c r="Q9" s="100"/>
      <c r="R9" s="100"/>
      <c r="S9" s="100"/>
      <c r="T9" s="100"/>
      <c r="U9" s="69"/>
      <c r="V9" s="69"/>
      <c r="W9" s="100"/>
      <c r="X9" s="100"/>
      <c r="Y9" s="100"/>
      <c r="Z9" s="100"/>
      <c r="AA9" s="100"/>
      <c r="AB9" s="100"/>
      <c r="AC9" s="101"/>
      <c r="AD9" s="101"/>
      <c r="AE9" s="100">
        <v>6000</v>
      </c>
      <c r="AF9" s="100"/>
      <c r="AG9" s="100"/>
      <c r="AH9" s="100"/>
      <c r="AI9" s="100"/>
      <c r="AJ9" s="100"/>
      <c r="AK9" s="100"/>
      <c r="AL9" s="177"/>
    </row>
    <row r="10" spans="1:54" s="94" customFormat="1" ht="11.1" customHeight="1" x14ac:dyDescent="0.2">
      <c r="A10" s="273"/>
      <c r="B10" s="102" t="s">
        <v>69</v>
      </c>
      <c r="C10" s="102">
        <v>5131</v>
      </c>
      <c r="D10" s="96">
        <f t="shared" si="0"/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100"/>
      <c r="O10" s="100"/>
      <c r="P10" s="100"/>
      <c r="Q10" s="100"/>
      <c r="R10" s="100"/>
      <c r="S10" s="100"/>
      <c r="T10" s="100"/>
      <c r="U10" s="69"/>
      <c r="V10" s="69"/>
      <c r="W10" s="100"/>
      <c r="X10" s="100"/>
      <c r="Y10" s="100"/>
      <c r="Z10" s="100"/>
      <c r="AA10" s="100"/>
      <c r="AB10" s="100"/>
      <c r="AC10" s="101"/>
      <c r="AD10" s="101"/>
      <c r="AE10" s="100"/>
      <c r="AF10" s="100"/>
      <c r="AG10" s="100"/>
      <c r="AH10" s="100"/>
      <c r="AI10" s="100"/>
      <c r="AJ10" s="100"/>
      <c r="AK10" s="100"/>
      <c r="AL10" s="177"/>
    </row>
    <row r="11" spans="1:54" s="94" customFormat="1" ht="11.1" customHeight="1" x14ac:dyDescent="0.2">
      <c r="A11" s="273"/>
      <c r="B11" s="102" t="s">
        <v>70</v>
      </c>
      <c r="C11" s="102">
        <v>5132</v>
      </c>
      <c r="D11" s="96">
        <f t="shared" si="0"/>
        <v>10000</v>
      </c>
      <c r="E11" s="69"/>
      <c r="F11" s="69"/>
      <c r="G11" s="69"/>
      <c r="H11" s="69"/>
      <c r="I11" s="69"/>
      <c r="J11" s="69"/>
      <c r="K11" s="69"/>
      <c r="L11" s="69"/>
      <c r="M11" s="69"/>
      <c r="N11" s="100"/>
      <c r="O11" s="100"/>
      <c r="P11" s="100"/>
      <c r="Q11" s="100"/>
      <c r="R11" s="100"/>
      <c r="S11" s="100"/>
      <c r="T11" s="100"/>
      <c r="U11" s="69"/>
      <c r="V11" s="69"/>
      <c r="W11" s="100"/>
      <c r="X11" s="100"/>
      <c r="Y11" s="100"/>
      <c r="Z11" s="100">
        <v>10000</v>
      </c>
      <c r="AA11" s="100"/>
      <c r="AB11" s="100"/>
      <c r="AC11" s="101"/>
      <c r="AD11" s="101"/>
      <c r="AE11" s="100"/>
      <c r="AF11" s="100"/>
      <c r="AG11" s="100"/>
      <c r="AH11" s="100"/>
      <c r="AI11" s="100"/>
      <c r="AJ11" s="100"/>
      <c r="AK11" s="100"/>
      <c r="AL11" s="177"/>
    </row>
    <row r="12" spans="1:54" s="94" customFormat="1" ht="11.1" customHeight="1" x14ac:dyDescent="0.2">
      <c r="A12" s="273"/>
      <c r="B12" s="102" t="s">
        <v>71</v>
      </c>
      <c r="C12" s="102">
        <v>5134</v>
      </c>
      <c r="D12" s="96">
        <f t="shared" si="0"/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100"/>
      <c r="O12" s="100"/>
      <c r="P12" s="100"/>
      <c r="Q12" s="100"/>
      <c r="R12" s="100"/>
      <c r="S12" s="100"/>
      <c r="T12" s="100"/>
      <c r="U12" s="69"/>
      <c r="V12" s="69"/>
      <c r="W12" s="100"/>
      <c r="X12" s="100"/>
      <c r="Y12" s="100"/>
      <c r="Z12" s="100">
        <v>0</v>
      </c>
      <c r="AA12" s="100"/>
      <c r="AB12" s="100"/>
      <c r="AC12" s="101"/>
      <c r="AD12" s="101"/>
      <c r="AE12" s="100"/>
      <c r="AF12" s="100"/>
      <c r="AG12" s="100"/>
      <c r="AH12" s="100"/>
      <c r="AI12" s="100"/>
      <c r="AJ12" s="100"/>
      <c r="AK12" s="100"/>
      <c r="AL12" s="177"/>
    </row>
    <row r="13" spans="1:54" s="94" customFormat="1" ht="11.1" customHeight="1" x14ac:dyDescent="0.2">
      <c r="A13" s="273"/>
      <c r="B13" s="102" t="s">
        <v>72</v>
      </c>
      <c r="C13" s="102">
        <v>5136</v>
      </c>
      <c r="D13" s="96">
        <f t="shared" si="0"/>
        <v>7000</v>
      </c>
      <c r="E13" s="69"/>
      <c r="F13" s="69"/>
      <c r="G13" s="69"/>
      <c r="H13" s="69"/>
      <c r="I13" s="69"/>
      <c r="J13" s="69"/>
      <c r="K13" s="69"/>
      <c r="L13" s="69">
        <v>5000</v>
      </c>
      <c r="M13" s="69"/>
      <c r="N13" s="100"/>
      <c r="O13" s="100"/>
      <c r="P13" s="100"/>
      <c r="Q13" s="100"/>
      <c r="R13" s="100"/>
      <c r="S13" s="100"/>
      <c r="T13" s="100"/>
      <c r="U13" s="69"/>
      <c r="V13" s="69"/>
      <c r="W13" s="100"/>
      <c r="X13" s="100"/>
      <c r="Y13" s="100"/>
      <c r="Z13" s="100"/>
      <c r="AA13" s="100"/>
      <c r="AB13" s="100"/>
      <c r="AC13" s="101"/>
      <c r="AD13" s="101"/>
      <c r="AE13" s="100">
        <v>2000</v>
      </c>
      <c r="AF13" s="100"/>
      <c r="AG13" s="100"/>
      <c r="AH13" s="100"/>
      <c r="AI13" s="100"/>
      <c r="AJ13" s="100"/>
      <c r="AK13" s="100"/>
      <c r="AL13" s="177"/>
    </row>
    <row r="14" spans="1:54" s="94" customFormat="1" ht="11.1" customHeight="1" x14ac:dyDescent="0.2">
      <c r="A14" s="273"/>
      <c r="B14" s="102" t="s">
        <v>73</v>
      </c>
      <c r="C14" s="102">
        <v>5137</v>
      </c>
      <c r="D14" s="96">
        <f t="shared" si="0"/>
        <v>195000</v>
      </c>
      <c r="E14" s="69">
        <v>20000</v>
      </c>
      <c r="F14" s="69"/>
      <c r="G14" s="69"/>
      <c r="H14" s="69"/>
      <c r="I14" s="69"/>
      <c r="J14" s="69"/>
      <c r="K14" s="69">
        <v>15000</v>
      </c>
      <c r="L14" s="69">
        <v>100000</v>
      </c>
      <c r="M14" s="69" t="s">
        <v>191</v>
      </c>
      <c r="N14" s="100"/>
      <c r="O14" s="100"/>
      <c r="P14" s="100"/>
      <c r="Q14" s="100"/>
      <c r="R14" s="100"/>
      <c r="S14" s="100"/>
      <c r="T14" s="100"/>
      <c r="U14" s="69"/>
      <c r="V14" s="69"/>
      <c r="W14" s="100"/>
      <c r="X14" s="100"/>
      <c r="Y14" s="100" t="s">
        <v>191</v>
      </c>
      <c r="Z14" s="100">
        <v>30000</v>
      </c>
      <c r="AA14" s="100">
        <v>20000</v>
      </c>
      <c r="AB14" s="100" t="s">
        <v>191</v>
      </c>
      <c r="AC14" s="101"/>
      <c r="AD14" s="101"/>
      <c r="AE14" s="100">
        <v>10000</v>
      </c>
      <c r="AF14" s="100"/>
      <c r="AG14" s="100"/>
      <c r="AH14" s="100"/>
      <c r="AI14" s="100"/>
      <c r="AJ14" s="100"/>
      <c r="AK14" s="100"/>
      <c r="AL14" s="177"/>
    </row>
    <row r="15" spans="1:54" s="94" customFormat="1" ht="11.1" customHeight="1" x14ac:dyDescent="0.2">
      <c r="A15" s="273"/>
      <c r="B15" s="102" t="s">
        <v>74</v>
      </c>
      <c r="C15" s="102">
        <v>5139</v>
      </c>
      <c r="D15" s="96">
        <f t="shared" si="0"/>
        <v>208000</v>
      </c>
      <c r="E15" s="69">
        <v>70000</v>
      </c>
      <c r="F15" s="69">
        <v>0</v>
      </c>
      <c r="G15" s="69"/>
      <c r="H15" s="69">
        <v>15000</v>
      </c>
      <c r="I15" s="69">
        <v>2000</v>
      </c>
      <c r="J15" s="69">
        <v>2000</v>
      </c>
      <c r="K15" s="69" t="s">
        <v>191</v>
      </c>
      <c r="L15" s="69">
        <v>2000</v>
      </c>
      <c r="M15" s="69"/>
      <c r="N15" s="100"/>
      <c r="O15" s="100"/>
      <c r="P15" s="100"/>
      <c r="Q15" s="100" t="s">
        <v>191</v>
      </c>
      <c r="R15" s="100">
        <v>5000</v>
      </c>
      <c r="S15" s="100"/>
      <c r="T15" s="100"/>
      <c r="U15" s="69"/>
      <c r="V15" s="69"/>
      <c r="W15" s="100"/>
      <c r="X15" s="100"/>
      <c r="Y15" s="100">
        <v>2000</v>
      </c>
      <c r="Z15" s="100">
        <v>60000</v>
      </c>
      <c r="AA15" s="100"/>
      <c r="AB15" s="100" t="s">
        <v>191</v>
      </c>
      <c r="AC15" s="101"/>
      <c r="AD15" s="101"/>
      <c r="AE15" s="100">
        <v>50000</v>
      </c>
      <c r="AF15" s="100"/>
      <c r="AG15" s="100"/>
      <c r="AH15" s="100"/>
      <c r="AI15" s="100"/>
      <c r="AJ15" s="100"/>
      <c r="AK15" s="100"/>
      <c r="AL15" s="177"/>
    </row>
    <row r="16" spans="1:54" s="94" customFormat="1" ht="11.1" customHeight="1" x14ac:dyDescent="0.2">
      <c r="A16" s="273"/>
      <c r="B16" s="102" t="s">
        <v>75</v>
      </c>
      <c r="C16" s="102">
        <v>5141</v>
      </c>
      <c r="D16" s="96">
        <f t="shared" si="0"/>
        <v>10000</v>
      </c>
      <c r="E16" s="69"/>
      <c r="F16" s="69"/>
      <c r="G16" s="69"/>
      <c r="H16" s="69"/>
      <c r="I16" s="69"/>
      <c r="J16" s="69"/>
      <c r="K16" s="69"/>
      <c r="L16" s="69"/>
      <c r="M16" s="69"/>
      <c r="N16" s="100"/>
      <c r="O16" s="100"/>
      <c r="P16" s="100"/>
      <c r="Q16" s="100"/>
      <c r="R16" s="100">
        <v>10000</v>
      </c>
      <c r="S16" s="100"/>
      <c r="T16" s="100"/>
      <c r="U16" s="69"/>
      <c r="V16" s="69"/>
      <c r="W16" s="100"/>
      <c r="X16" s="100"/>
      <c r="Y16" s="100"/>
      <c r="Z16" s="100" t="s">
        <v>191</v>
      </c>
      <c r="AA16" s="100"/>
      <c r="AB16" s="100"/>
      <c r="AC16" s="101"/>
      <c r="AD16" s="101"/>
      <c r="AE16" s="100"/>
      <c r="AF16" s="100"/>
      <c r="AG16" s="100"/>
      <c r="AH16" s="100"/>
      <c r="AI16" s="100"/>
      <c r="AJ16" s="100"/>
      <c r="AK16" s="100"/>
      <c r="AL16" s="177"/>
    </row>
    <row r="17" spans="1:38" s="94" customFormat="1" ht="11.1" customHeight="1" x14ac:dyDescent="0.2">
      <c r="A17" s="273"/>
      <c r="B17" s="102" t="s">
        <v>27</v>
      </c>
      <c r="C17" s="102">
        <v>5151</v>
      </c>
      <c r="D17" s="96">
        <f t="shared" si="0"/>
        <v>50000</v>
      </c>
      <c r="E17" s="69"/>
      <c r="F17" s="69"/>
      <c r="G17" s="69"/>
      <c r="H17" s="69"/>
      <c r="I17" s="69"/>
      <c r="J17" s="69"/>
      <c r="K17" s="69"/>
      <c r="L17" s="69"/>
      <c r="M17" s="69"/>
      <c r="N17" s="100"/>
      <c r="O17" s="100"/>
      <c r="P17" s="100"/>
      <c r="Q17" s="100"/>
      <c r="R17" s="100"/>
      <c r="S17" s="100"/>
      <c r="T17" s="100"/>
      <c r="U17" s="69"/>
      <c r="V17" s="69"/>
      <c r="W17" s="100"/>
      <c r="X17" s="100"/>
      <c r="Y17" s="100"/>
      <c r="Z17" s="100"/>
      <c r="AA17" s="100">
        <v>40000</v>
      </c>
      <c r="AB17" s="100"/>
      <c r="AC17" s="101"/>
      <c r="AD17" s="101"/>
      <c r="AE17" s="100">
        <v>10000</v>
      </c>
      <c r="AF17" s="100"/>
      <c r="AG17" s="100"/>
      <c r="AH17" s="100"/>
      <c r="AI17" s="100"/>
      <c r="AJ17" s="100"/>
      <c r="AK17" s="100"/>
      <c r="AL17" s="177"/>
    </row>
    <row r="18" spans="1:38" s="94" customFormat="1" ht="11.1" customHeight="1" x14ac:dyDescent="0.2">
      <c r="A18" s="273"/>
      <c r="B18" s="102" t="s">
        <v>212</v>
      </c>
      <c r="C18" s="102">
        <v>5155</v>
      </c>
      <c r="D18" s="96">
        <f t="shared" si="0"/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100"/>
      <c r="O18" s="100"/>
      <c r="P18" s="100"/>
      <c r="Q18" s="100"/>
      <c r="R18" s="100"/>
      <c r="S18" s="100"/>
      <c r="T18" s="100"/>
      <c r="U18" s="69"/>
      <c r="V18" s="69"/>
      <c r="W18" s="100"/>
      <c r="X18" s="100"/>
      <c r="Y18" s="100"/>
      <c r="Z18" s="100"/>
      <c r="AA18" s="100"/>
      <c r="AB18" s="100"/>
      <c r="AC18" s="101"/>
      <c r="AD18" s="101"/>
      <c r="AE18" s="100" t="s">
        <v>191</v>
      </c>
      <c r="AF18" s="100"/>
      <c r="AG18" s="100"/>
      <c r="AH18" s="100"/>
      <c r="AI18" s="100"/>
      <c r="AJ18" s="100"/>
      <c r="AK18" s="100"/>
      <c r="AL18" s="177"/>
    </row>
    <row r="19" spans="1:38" s="94" customFormat="1" ht="11.1" customHeight="1" x14ac:dyDescent="0.2">
      <c r="A19" s="273"/>
      <c r="B19" s="102" t="s">
        <v>76</v>
      </c>
      <c r="C19" s="102">
        <v>5154</v>
      </c>
      <c r="D19" s="96">
        <f t="shared" si="0"/>
        <v>147000</v>
      </c>
      <c r="E19" s="69"/>
      <c r="F19" s="69"/>
      <c r="G19" s="69"/>
      <c r="H19" s="69"/>
      <c r="I19" s="69"/>
      <c r="J19" s="69"/>
      <c r="K19" s="69"/>
      <c r="L19" s="69"/>
      <c r="M19" s="69" t="s">
        <v>191</v>
      </c>
      <c r="N19" s="100"/>
      <c r="O19" s="100"/>
      <c r="P19" s="100"/>
      <c r="Q19" s="100"/>
      <c r="R19" s="100"/>
      <c r="S19" s="100"/>
      <c r="T19" s="100"/>
      <c r="U19" s="69"/>
      <c r="V19" s="69">
        <v>120000</v>
      </c>
      <c r="W19" s="100"/>
      <c r="X19" s="100"/>
      <c r="Y19" s="100"/>
      <c r="Z19" s="100"/>
      <c r="AA19" s="100"/>
      <c r="AB19" s="100">
        <v>7000</v>
      </c>
      <c r="AC19" s="101"/>
      <c r="AD19" s="101"/>
      <c r="AE19" s="100">
        <v>20000</v>
      </c>
      <c r="AF19" s="100"/>
      <c r="AG19" s="100"/>
      <c r="AH19" s="100"/>
      <c r="AI19" s="100"/>
      <c r="AJ19" s="100"/>
      <c r="AK19" s="100"/>
      <c r="AL19" s="177"/>
    </row>
    <row r="20" spans="1:38" s="94" customFormat="1" ht="11.1" customHeight="1" x14ac:dyDescent="0.2">
      <c r="A20" s="273"/>
      <c r="B20" s="102" t="s">
        <v>77</v>
      </c>
      <c r="C20" s="102">
        <v>5156</v>
      </c>
      <c r="D20" s="96">
        <f t="shared" si="0"/>
        <v>204000</v>
      </c>
      <c r="E20" s="69"/>
      <c r="F20" s="69"/>
      <c r="G20" s="69"/>
      <c r="H20" s="69"/>
      <c r="I20" s="69"/>
      <c r="J20" s="69"/>
      <c r="K20" s="69"/>
      <c r="L20" s="69"/>
      <c r="M20" s="69"/>
      <c r="N20" s="100"/>
      <c r="O20" s="100"/>
      <c r="P20" s="100"/>
      <c r="Q20" s="100"/>
      <c r="R20" s="100"/>
      <c r="S20" s="100"/>
      <c r="T20" s="100"/>
      <c r="U20" s="69"/>
      <c r="V20" s="69"/>
      <c r="W20" s="100"/>
      <c r="X20" s="100"/>
      <c r="Y20" s="100"/>
      <c r="Z20" s="100">
        <v>100000</v>
      </c>
      <c r="AA20" s="100"/>
      <c r="AB20" s="100">
        <v>4000</v>
      </c>
      <c r="AC20" s="101"/>
      <c r="AD20" s="101"/>
      <c r="AE20" s="100">
        <v>100000</v>
      </c>
      <c r="AF20" s="100"/>
      <c r="AG20" s="100"/>
      <c r="AH20" s="100"/>
      <c r="AI20" s="100"/>
      <c r="AJ20" s="100"/>
      <c r="AK20" s="100"/>
      <c r="AL20" s="177"/>
    </row>
    <row r="21" spans="1:38" s="94" customFormat="1" ht="11.1" customHeight="1" x14ac:dyDescent="0.2">
      <c r="A21" s="273"/>
      <c r="B21" s="102" t="s">
        <v>181</v>
      </c>
      <c r="C21" s="102">
        <v>5159</v>
      </c>
      <c r="D21" s="96">
        <f t="shared" si="0"/>
        <v>90000</v>
      </c>
      <c r="E21" s="69"/>
      <c r="F21" s="69"/>
      <c r="G21" s="69"/>
      <c r="H21" s="69"/>
      <c r="I21" s="69"/>
      <c r="J21" s="69"/>
      <c r="K21" s="69">
        <v>90000</v>
      </c>
      <c r="L21" s="69">
        <v>0</v>
      </c>
      <c r="M21" s="69"/>
      <c r="N21" s="100"/>
      <c r="O21" s="100"/>
      <c r="P21" s="100"/>
      <c r="Q21" s="100"/>
      <c r="R21" s="100"/>
      <c r="S21" s="100"/>
      <c r="T21" s="100"/>
      <c r="U21" s="69"/>
      <c r="V21" s="69"/>
      <c r="W21" s="100"/>
      <c r="X21" s="100"/>
      <c r="Y21" s="100"/>
      <c r="Z21" s="100"/>
      <c r="AA21" s="100"/>
      <c r="AB21" s="100" t="s">
        <v>191</v>
      </c>
      <c r="AC21" s="101"/>
      <c r="AD21" s="101"/>
      <c r="AE21" s="100"/>
      <c r="AF21" s="100"/>
      <c r="AG21" s="100"/>
      <c r="AH21" s="100"/>
      <c r="AI21" s="100"/>
      <c r="AJ21" s="100"/>
      <c r="AK21" s="100"/>
      <c r="AL21" s="177"/>
    </row>
    <row r="22" spans="1:38" s="94" customFormat="1" ht="11.1" customHeight="1" x14ac:dyDescent="0.2">
      <c r="A22" s="273"/>
      <c r="B22" s="102" t="s">
        <v>78</v>
      </c>
      <c r="C22" s="102">
        <v>5161</v>
      </c>
      <c r="D22" s="96">
        <f t="shared" si="0"/>
        <v>5000</v>
      </c>
      <c r="E22" s="69"/>
      <c r="F22" s="69"/>
      <c r="G22" s="69"/>
      <c r="H22" s="69"/>
      <c r="I22" s="69"/>
      <c r="J22" s="69"/>
      <c r="K22" s="69"/>
      <c r="L22" s="69"/>
      <c r="M22" s="69"/>
      <c r="N22" s="100"/>
      <c r="O22" s="100"/>
      <c r="P22" s="100"/>
      <c r="Q22" s="100"/>
      <c r="R22" s="100"/>
      <c r="S22" s="100"/>
      <c r="T22" s="100"/>
      <c r="U22" s="69"/>
      <c r="V22" s="69"/>
      <c r="W22" s="100"/>
      <c r="X22" s="100"/>
      <c r="Y22" s="100"/>
      <c r="Z22" s="100"/>
      <c r="AA22" s="100"/>
      <c r="AB22" s="100" t="s">
        <v>191</v>
      </c>
      <c r="AC22" s="101"/>
      <c r="AD22" s="101"/>
      <c r="AE22" s="100">
        <v>5000</v>
      </c>
      <c r="AF22" s="100"/>
      <c r="AG22" s="100"/>
      <c r="AH22" s="100"/>
      <c r="AI22" s="100"/>
      <c r="AJ22" s="100"/>
      <c r="AK22" s="100"/>
      <c r="AL22" s="177"/>
    </row>
    <row r="23" spans="1:38" s="94" customFormat="1" ht="11.1" customHeight="1" x14ac:dyDescent="0.2">
      <c r="A23" s="273"/>
      <c r="B23" s="102" t="s">
        <v>79</v>
      </c>
      <c r="C23" s="102">
        <v>5162</v>
      </c>
      <c r="D23" s="96">
        <f t="shared" si="0"/>
        <v>80000</v>
      </c>
      <c r="E23" s="69"/>
      <c r="F23" s="69"/>
      <c r="G23" s="69"/>
      <c r="H23" s="69"/>
      <c r="I23" s="69"/>
      <c r="J23" s="69"/>
      <c r="K23" s="69"/>
      <c r="L23" s="69"/>
      <c r="M23" s="69"/>
      <c r="N23" s="100"/>
      <c r="O23" s="100"/>
      <c r="P23" s="100"/>
      <c r="Q23" s="100"/>
      <c r="R23" s="100"/>
      <c r="S23" s="100"/>
      <c r="T23" s="100"/>
      <c r="U23" s="69"/>
      <c r="V23" s="69"/>
      <c r="W23" s="100"/>
      <c r="X23" s="100"/>
      <c r="Y23" s="100"/>
      <c r="Z23" s="100"/>
      <c r="AA23" s="100"/>
      <c r="AB23" s="100"/>
      <c r="AC23" s="101"/>
      <c r="AD23" s="101"/>
      <c r="AE23" s="100">
        <v>80000</v>
      </c>
      <c r="AF23" s="100"/>
      <c r="AG23" s="100"/>
      <c r="AH23" s="100"/>
      <c r="AI23" s="100"/>
      <c r="AJ23" s="100"/>
      <c r="AK23" s="100"/>
      <c r="AL23" s="177"/>
    </row>
    <row r="24" spans="1:38" s="94" customFormat="1" ht="11.1" customHeight="1" x14ac:dyDescent="0.2">
      <c r="A24" s="273"/>
      <c r="B24" s="102" t="s">
        <v>80</v>
      </c>
      <c r="C24" s="102">
        <v>5163</v>
      </c>
      <c r="D24" s="96">
        <f t="shared" si="0"/>
        <v>100000</v>
      </c>
      <c r="E24" s="69"/>
      <c r="F24" s="69"/>
      <c r="G24" s="69"/>
      <c r="H24" s="69"/>
      <c r="I24" s="69"/>
      <c r="J24" s="69"/>
      <c r="K24" s="69"/>
      <c r="L24" s="69"/>
      <c r="M24" s="69"/>
      <c r="N24" s="100"/>
      <c r="O24" s="100"/>
      <c r="P24" s="100"/>
      <c r="Q24" s="100"/>
      <c r="R24" s="100"/>
      <c r="S24" s="100"/>
      <c r="T24" s="100"/>
      <c r="U24" s="69"/>
      <c r="V24" s="69"/>
      <c r="W24" s="100"/>
      <c r="X24" s="100"/>
      <c r="Y24" s="100"/>
      <c r="Z24" s="100"/>
      <c r="AA24" s="100"/>
      <c r="AB24" s="100"/>
      <c r="AC24" s="101"/>
      <c r="AD24" s="101"/>
      <c r="AE24" s="100">
        <v>70000</v>
      </c>
      <c r="AF24" s="100">
        <v>30000</v>
      </c>
      <c r="AG24" s="100"/>
      <c r="AH24" s="100"/>
      <c r="AI24" s="100"/>
      <c r="AJ24" s="100"/>
      <c r="AK24" s="100"/>
      <c r="AL24" s="177"/>
    </row>
    <row r="25" spans="1:38" s="94" customFormat="1" ht="11.1" customHeight="1" x14ac:dyDescent="0.2">
      <c r="A25" s="273"/>
      <c r="B25" s="102" t="s">
        <v>81</v>
      </c>
      <c r="C25" s="102">
        <v>5164</v>
      </c>
      <c r="D25" s="96">
        <f t="shared" si="0"/>
        <v>10000</v>
      </c>
      <c r="E25" s="69"/>
      <c r="F25" s="69"/>
      <c r="G25" s="69"/>
      <c r="H25" s="69"/>
      <c r="I25" s="69"/>
      <c r="J25" s="69"/>
      <c r="K25" s="69"/>
      <c r="L25" s="69"/>
      <c r="M25" s="69"/>
      <c r="N25" s="100"/>
      <c r="O25" s="100"/>
      <c r="P25" s="100"/>
      <c r="Q25" s="100"/>
      <c r="R25" s="100"/>
      <c r="S25" s="100"/>
      <c r="T25" s="100"/>
      <c r="U25" s="69"/>
      <c r="V25" s="69"/>
      <c r="W25" s="100"/>
      <c r="X25" s="100"/>
      <c r="Y25" s="100"/>
      <c r="Z25" s="100"/>
      <c r="AA25" s="100"/>
      <c r="AB25" s="100"/>
      <c r="AC25" s="101"/>
      <c r="AD25" s="101"/>
      <c r="AE25" s="100">
        <v>10000</v>
      </c>
      <c r="AF25" s="100"/>
      <c r="AG25" s="100"/>
      <c r="AH25" s="100"/>
      <c r="AI25" s="100"/>
      <c r="AJ25" s="100"/>
      <c r="AK25" s="100"/>
      <c r="AL25" s="177"/>
    </row>
    <row r="26" spans="1:38" s="94" customFormat="1" ht="11.1" customHeight="1" x14ac:dyDescent="0.2">
      <c r="A26" s="273"/>
      <c r="B26" s="102" t="s">
        <v>82</v>
      </c>
      <c r="C26" s="102">
        <v>5166</v>
      </c>
      <c r="D26" s="96">
        <f t="shared" si="0"/>
        <v>5000</v>
      </c>
      <c r="E26" s="69"/>
      <c r="F26" s="69"/>
      <c r="G26" s="69"/>
      <c r="H26" s="69"/>
      <c r="I26" s="69"/>
      <c r="J26" s="69"/>
      <c r="K26" s="69"/>
      <c r="L26" s="69"/>
      <c r="M26" s="69"/>
      <c r="N26" s="100"/>
      <c r="O26" s="100"/>
      <c r="P26" s="100"/>
      <c r="Q26" s="100"/>
      <c r="R26" s="100"/>
      <c r="S26" s="100"/>
      <c r="T26" s="100"/>
      <c r="U26" s="69"/>
      <c r="V26" s="69"/>
      <c r="W26" s="100"/>
      <c r="X26" s="100"/>
      <c r="Y26" s="100"/>
      <c r="Z26" s="100"/>
      <c r="AA26" s="100"/>
      <c r="AB26" s="100"/>
      <c r="AC26" s="101"/>
      <c r="AD26" s="101"/>
      <c r="AE26" s="100">
        <v>5000</v>
      </c>
      <c r="AF26" s="100"/>
      <c r="AG26" s="100"/>
      <c r="AH26" s="100"/>
      <c r="AI26" s="100"/>
      <c r="AJ26" s="100"/>
      <c r="AK26" s="100"/>
      <c r="AL26" s="177"/>
    </row>
    <row r="27" spans="1:38" s="94" customFormat="1" ht="11.1" customHeight="1" x14ac:dyDescent="0.2">
      <c r="A27" s="273"/>
      <c r="B27" s="102" t="s">
        <v>83</v>
      </c>
      <c r="C27" s="102">
        <v>5167</v>
      </c>
      <c r="D27" s="96">
        <f t="shared" si="0"/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100"/>
      <c r="O27" s="100"/>
      <c r="P27" s="100"/>
      <c r="Q27" s="100"/>
      <c r="R27" s="100"/>
      <c r="S27" s="100"/>
      <c r="T27" s="100"/>
      <c r="U27" s="69"/>
      <c r="V27" s="69"/>
      <c r="W27" s="100"/>
      <c r="X27" s="100"/>
      <c r="Y27" s="100"/>
      <c r="Z27" s="100"/>
      <c r="AA27" s="100"/>
      <c r="AB27" s="100"/>
      <c r="AC27" s="101"/>
      <c r="AD27" s="101"/>
      <c r="AE27" s="100" t="s">
        <v>191</v>
      </c>
      <c r="AF27" s="100"/>
      <c r="AG27" s="100"/>
      <c r="AH27" s="100"/>
      <c r="AI27" s="100"/>
      <c r="AJ27" s="100"/>
      <c r="AK27" s="100"/>
      <c r="AL27" s="177"/>
    </row>
    <row r="28" spans="1:38" s="94" customFormat="1" ht="11.1" customHeight="1" x14ac:dyDescent="0.2">
      <c r="A28" s="273"/>
      <c r="B28" s="102" t="s">
        <v>84</v>
      </c>
      <c r="C28" s="102">
        <v>5168</v>
      </c>
      <c r="D28" s="96">
        <f t="shared" si="0"/>
        <v>0</v>
      </c>
      <c r="E28" s="69"/>
      <c r="F28" s="69"/>
      <c r="G28" s="69"/>
      <c r="H28" s="69"/>
      <c r="I28" s="69"/>
      <c r="J28" s="69"/>
      <c r="K28" s="69"/>
      <c r="L28" s="69"/>
      <c r="M28" s="69"/>
      <c r="N28" s="100"/>
      <c r="O28" s="100"/>
      <c r="P28" s="100"/>
      <c r="Q28" s="100"/>
      <c r="R28" s="100"/>
      <c r="S28" s="100"/>
      <c r="T28" s="100"/>
      <c r="U28" s="69"/>
      <c r="V28" s="69"/>
      <c r="W28" s="100"/>
      <c r="X28" s="100"/>
      <c r="Y28" s="100"/>
      <c r="Z28" s="100"/>
      <c r="AA28" s="100"/>
      <c r="AB28" s="100"/>
      <c r="AC28" s="101"/>
      <c r="AD28" s="101"/>
      <c r="AE28" s="100"/>
      <c r="AF28" s="100"/>
      <c r="AG28" s="100"/>
      <c r="AH28" s="100"/>
      <c r="AI28" s="100"/>
      <c r="AJ28" s="100"/>
      <c r="AK28" s="100"/>
      <c r="AL28" s="177"/>
    </row>
    <row r="29" spans="1:38" s="94" customFormat="1" ht="11.1" customHeight="1" x14ac:dyDescent="0.2">
      <c r="A29" s="273"/>
      <c r="B29" s="102" t="s">
        <v>85</v>
      </c>
      <c r="C29" s="102">
        <v>5169</v>
      </c>
      <c r="D29" s="96">
        <f t="shared" si="0"/>
        <v>1055000</v>
      </c>
      <c r="E29" s="69">
        <v>200000</v>
      </c>
      <c r="F29" s="69"/>
      <c r="G29" s="69"/>
      <c r="H29" s="69">
        <v>10000</v>
      </c>
      <c r="I29" s="69">
        <v>50000</v>
      </c>
      <c r="J29" s="69">
        <v>20000</v>
      </c>
      <c r="K29" s="69" t="s">
        <v>191</v>
      </c>
      <c r="L29" s="69" t="s">
        <v>191</v>
      </c>
      <c r="M29" s="69"/>
      <c r="N29" s="100" t="s">
        <v>191</v>
      </c>
      <c r="O29" s="100"/>
      <c r="P29" s="100"/>
      <c r="Q29" s="100">
        <v>0</v>
      </c>
      <c r="R29" s="100">
        <v>10000</v>
      </c>
      <c r="S29" s="100"/>
      <c r="T29" s="100"/>
      <c r="U29" s="69">
        <v>2000</v>
      </c>
      <c r="V29" s="69" t="s">
        <v>191</v>
      </c>
      <c r="W29" s="100"/>
      <c r="X29" s="100"/>
      <c r="Y29" s="100">
        <v>600000</v>
      </c>
      <c r="Z29" s="100">
        <v>40000</v>
      </c>
      <c r="AA29" s="100"/>
      <c r="AB29" s="100">
        <v>3000</v>
      </c>
      <c r="AC29" s="101"/>
      <c r="AD29" s="101"/>
      <c r="AE29" s="100">
        <v>120000</v>
      </c>
      <c r="AF29" s="100"/>
      <c r="AG29" s="100"/>
      <c r="AH29" s="100"/>
      <c r="AI29" s="100">
        <v>3000</v>
      </c>
      <c r="AJ29" s="100"/>
      <c r="AK29" s="100"/>
      <c r="AL29" s="177"/>
    </row>
    <row r="30" spans="1:38" s="94" customFormat="1" ht="11.1" customHeight="1" x14ac:dyDescent="0.2">
      <c r="A30" s="273"/>
      <c r="B30" s="102" t="s">
        <v>86</v>
      </c>
      <c r="C30" s="102">
        <v>5171</v>
      </c>
      <c r="D30" s="96">
        <f t="shared" si="0"/>
        <v>758000</v>
      </c>
      <c r="E30" s="69" t="s">
        <v>191</v>
      </c>
      <c r="F30" s="69"/>
      <c r="G30" s="69"/>
      <c r="H30" s="69">
        <v>100000</v>
      </c>
      <c r="I30" s="136">
        <v>200000</v>
      </c>
      <c r="J30" s="69">
        <v>70000</v>
      </c>
      <c r="K30" s="136">
        <v>60000</v>
      </c>
      <c r="L30" s="69">
        <v>3000</v>
      </c>
      <c r="M30" s="69"/>
      <c r="N30" s="100" t="s">
        <v>191</v>
      </c>
      <c r="O30" s="100"/>
      <c r="P30" s="100"/>
      <c r="Q30" s="100"/>
      <c r="R30" s="135" t="s">
        <v>191</v>
      </c>
      <c r="S30" s="100"/>
      <c r="T30" s="100"/>
      <c r="U30" s="136" t="s">
        <v>191</v>
      </c>
      <c r="V30" s="69">
        <v>260000</v>
      </c>
      <c r="W30" s="135"/>
      <c r="X30" s="100"/>
      <c r="Y30" s="100"/>
      <c r="Z30" s="100">
        <v>40000</v>
      </c>
      <c r="AA30" s="100"/>
      <c r="AB30" s="100">
        <v>10000</v>
      </c>
      <c r="AC30" s="101"/>
      <c r="AD30" s="101"/>
      <c r="AE30" s="100">
        <v>15000</v>
      </c>
      <c r="AF30" s="100"/>
      <c r="AG30" s="100"/>
      <c r="AH30" s="100"/>
      <c r="AI30" s="100"/>
      <c r="AJ30" s="100"/>
      <c r="AK30" s="100"/>
      <c r="AL30" s="177"/>
    </row>
    <row r="31" spans="1:38" s="94" customFormat="1" ht="11.1" customHeight="1" x14ac:dyDescent="0.2">
      <c r="A31" s="273"/>
      <c r="B31" s="102" t="s">
        <v>87</v>
      </c>
      <c r="C31" s="102">
        <v>5172</v>
      </c>
      <c r="D31" s="96">
        <f t="shared" si="0"/>
        <v>0</v>
      </c>
      <c r="E31" s="69"/>
      <c r="F31" s="69"/>
      <c r="G31" s="69"/>
      <c r="H31" s="69"/>
      <c r="I31" s="69"/>
      <c r="J31" s="69"/>
      <c r="K31" s="69"/>
      <c r="L31" s="69"/>
      <c r="M31" s="69"/>
      <c r="N31" s="100"/>
      <c r="O31" s="100"/>
      <c r="P31" s="100"/>
      <c r="Q31" s="100"/>
      <c r="R31" s="100"/>
      <c r="S31" s="100"/>
      <c r="T31" s="100"/>
      <c r="U31" s="69"/>
      <c r="V31" s="69" t="s">
        <v>191</v>
      </c>
      <c r="W31" s="100"/>
      <c r="X31" s="100"/>
      <c r="Y31" s="100"/>
      <c r="Z31" s="100"/>
      <c r="AA31" s="100"/>
      <c r="AB31" s="100"/>
      <c r="AC31" s="101"/>
      <c r="AD31" s="101"/>
      <c r="AE31" s="100" t="s">
        <v>191</v>
      </c>
      <c r="AF31" s="100"/>
      <c r="AG31" s="100"/>
      <c r="AH31" s="100"/>
      <c r="AI31" s="100"/>
      <c r="AJ31" s="100"/>
      <c r="AK31" s="100"/>
      <c r="AL31" s="177"/>
    </row>
    <row r="32" spans="1:38" s="94" customFormat="1" ht="11.1" customHeight="1" x14ac:dyDescent="0.2">
      <c r="A32" s="273"/>
      <c r="B32" s="102" t="s">
        <v>88</v>
      </c>
      <c r="C32" s="102">
        <v>5173</v>
      </c>
      <c r="D32" s="96">
        <f t="shared" si="0"/>
        <v>3000</v>
      </c>
      <c r="E32" s="69"/>
      <c r="F32" s="69"/>
      <c r="G32" s="69"/>
      <c r="H32" s="69"/>
      <c r="I32" s="69"/>
      <c r="J32" s="69"/>
      <c r="K32" s="69"/>
      <c r="L32" s="69"/>
      <c r="M32" s="69"/>
      <c r="N32" s="100"/>
      <c r="O32" s="100"/>
      <c r="P32" s="100"/>
      <c r="Q32" s="100"/>
      <c r="R32" s="100"/>
      <c r="S32" s="100"/>
      <c r="T32" s="100"/>
      <c r="U32" s="69"/>
      <c r="V32" s="69"/>
      <c r="W32" s="100"/>
      <c r="X32" s="100"/>
      <c r="Y32" s="100"/>
      <c r="Z32" s="100"/>
      <c r="AA32" s="100"/>
      <c r="AB32" s="100"/>
      <c r="AC32" s="101"/>
      <c r="AD32" s="101"/>
      <c r="AE32" s="100">
        <v>3000</v>
      </c>
      <c r="AF32" s="100"/>
      <c r="AG32" s="100"/>
      <c r="AH32" s="100"/>
      <c r="AI32" s="100"/>
      <c r="AJ32" s="100"/>
      <c r="AK32" s="100"/>
      <c r="AL32" s="177"/>
    </row>
    <row r="33" spans="1:38" s="94" customFormat="1" ht="11.1" customHeight="1" x14ac:dyDescent="0.2">
      <c r="A33" s="273"/>
      <c r="B33" s="102" t="s">
        <v>89</v>
      </c>
      <c r="C33" s="102">
        <v>5175</v>
      </c>
      <c r="D33" s="96">
        <f t="shared" si="0"/>
        <v>5000</v>
      </c>
      <c r="E33" s="69"/>
      <c r="F33" s="69"/>
      <c r="G33" s="69"/>
      <c r="H33" s="69"/>
      <c r="I33" s="69"/>
      <c r="J33" s="69"/>
      <c r="K33" s="69"/>
      <c r="L33" s="69"/>
      <c r="M33" s="69"/>
      <c r="N33" s="100"/>
      <c r="O33" s="100"/>
      <c r="P33" s="100"/>
      <c r="Q33" s="100" t="s">
        <v>191</v>
      </c>
      <c r="R33" s="100"/>
      <c r="S33" s="100"/>
      <c r="T33" s="100"/>
      <c r="U33" s="69"/>
      <c r="V33" s="69"/>
      <c r="W33" s="100"/>
      <c r="X33" s="100"/>
      <c r="Y33" s="100"/>
      <c r="Z33" s="100"/>
      <c r="AA33" s="100"/>
      <c r="AB33" s="100"/>
      <c r="AC33" s="101"/>
      <c r="AD33" s="101"/>
      <c r="AE33" s="100">
        <v>5000</v>
      </c>
      <c r="AF33" s="100"/>
      <c r="AG33" s="100"/>
      <c r="AH33" s="100"/>
      <c r="AI33" s="100"/>
      <c r="AJ33" s="100"/>
      <c r="AK33" s="100"/>
      <c r="AL33" s="177"/>
    </row>
    <row r="34" spans="1:38" s="94" customFormat="1" ht="11.1" customHeight="1" x14ac:dyDescent="0.2">
      <c r="A34" s="273"/>
      <c r="B34" s="102" t="s">
        <v>90</v>
      </c>
      <c r="C34" s="102">
        <v>5176</v>
      </c>
      <c r="D34" s="96">
        <f t="shared" si="0"/>
        <v>0</v>
      </c>
      <c r="E34" s="69"/>
      <c r="F34" s="69"/>
      <c r="G34" s="69"/>
      <c r="H34" s="69"/>
      <c r="I34" s="69"/>
      <c r="J34" s="69"/>
      <c r="K34" s="69"/>
      <c r="L34" s="69"/>
      <c r="M34" s="69"/>
      <c r="N34" s="100"/>
      <c r="O34" s="100"/>
      <c r="P34" s="100"/>
      <c r="Q34" s="100"/>
      <c r="R34" s="100"/>
      <c r="S34" s="100"/>
      <c r="T34" s="100"/>
      <c r="U34" s="69"/>
      <c r="V34" s="69"/>
      <c r="W34" s="100"/>
      <c r="X34" s="100"/>
      <c r="Y34" s="100"/>
      <c r="Z34" s="100"/>
      <c r="AA34" s="100"/>
      <c r="AB34" s="100"/>
      <c r="AC34" s="101"/>
      <c r="AD34" s="101"/>
      <c r="AE34" s="100"/>
      <c r="AF34" s="100"/>
      <c r="AG34" s="100"/>
      <c r="AH34" s="100"/>
      <c r="AI34" s="100"/>
      <c r="AJ34" s="100"/>
      <c r="AK34" s="100"/>
      <c r="AL34" s="177"/>
    </row>
    <row r="35" spans="1:38" s="94" customFormat="1" ht="11.1" customHeight="1" x14ac:dyDescent="0.2">
      <c r="A35" s="273"/>
      <c r="B35" s="102" t="s">
        <v>159</v>
      </c>
      <c r="C35" s="102">
        <v>5179</v>
      </c>
      <c r="D35" s="96"/>
      <c r="E35" s="69"/>
      <c r="F35" s="69"/>
      <c r="G35" s="69"/>
      <c r="H35" s="69"/>
      <c r="I35" s="69"/>
      <c r="J35" s="69"/>
      <c r="K35" s="69"/>
      <c r="L35" s="69"/>
      <c r="M35" s="69"/>
      <c r="N35" s="100"/>
      <c r="O35" s="100"/>
      <c r="P35" s="100"/>
      <c r="Q35" s="100"/>
      <c r="R35" s="100"/>
      <c r="S35" s="100"/>
      <c r="T35" s="100"/>
      <c r="U35" s="69"/>
      <c r="V35" s="69"/>
      <c r="W35" s="100"/>
      <c r="X35" s="100"/>
      <c r="Y35" s="100"/>
      <c r="Z35" s="100"/>
      <c r="AA35" s="100"/>
      <c r="AB35" s="100"/>
      <c r="AC35" s="101"/>
      <c r="AD35" s="101"/>
      <c r="AE35" s="100"/>
      <c r="AF35" s="100"/>
      <c r="AG35" s="100"/>
      <c r="AH35" s="100"/>
      <c r="AI35" s="100"/>
      <c r="AJ35" s="100"/>
      <c r="AK35" s="100"/>
      <c r="AL35" s="177"/>
    </row>
    <row r="36" spans="1:38" s="94" customFormat="1" ht="11.1" customHeight="1" x14ac:dyDescent="0.2">
      <c r="A36" s="273"/>
      <c r="B36" s="102" t="s">
        <v>170</v>
      </c>
      <c r="C36" s="102">
        <v>5191</v>
      </c>
      <c r="D36" s="96"/>
      <c r="E36" s="69"/>
      <c r="F36" s="69"/>
      <c r="G36" s="69"/>
      <c r="H36" s="69"/>
      <c r="I36" s="69"/>
      <c r="J36" s="69"/>
      <c r="K36" s="69"/>
      <c r="L36" s="69"/>
      <c r="M36" s="69"/>
      <c r="N36" s="100"/>
      <c r="O36" s="100"/>
      <c r="P36" s="100"/>
      <c r="Q36" s="100"/>
      <c r="R36" s="100"/>
      <c r="S36" s="100"/>
      <c r="T36" s="100"/>
      <c r="U36" s="69"/>
      <c r="V36" s="69"/>
      <c r="W36" s="100"/>
      <c r="X36" s="100"/>
      <c r="Y36" s="100"/>
      <c r="Z36" s="100"/>
      <c r="AA36" s="100"/>
      <c r="AB36" s="100"/>
      <c r="AC36" s="101"/>
      <c r="AD36" s="101"/>
      <c r="AE36" s="100"/>
      <c r="AF36" s="100"/>
      <c r="AG36" s="100"/>
      <c r="AH36" s="100"/>
      <c r="AI36" s="100"/>
      <c r="AJ36" s="100"/>
      <c r="AK36" s="100"/>
      <c r="AL36" s="177"/>
    </row>
    <row r="37" spans="1:38" s="94" customFormat="1" ht="11.1" customHeight="1" x14ac:dyDescent="0.2">
      <c r="A37" s="273"/>
      <c r="B37" s="102" t="s">
        <v>91</v>
      </c>
      <c r="C37" s="102">
        <v>5192</v>
      </c>
      <c r="D37" s="96">
        <f t="shared" si="0"/>
        <v>0</v>
      </c>
      <c r="E37" s="69"/>
      <c r="F37" s="69"/>
      <c r="G37" s="69"/>
      <c r="H37" s="69"/>
      <c r="I37" s="69"/>
      <c r="J37" s="69"/>
      <c r="K37" s="69"/>
      <c r="L37" s="69"/>
      <c r="M37" s="69"/>
      <c r="N37" s="100"/>
      <c r="O37" s="100"/>
      <c r="P37" s="100"/>
      <c r="Q37" s="100"/>
      <c r="R37" s="100"/>
      <c r="S37" s="100"/>
      <c r="T37" s="100"/>
      <c r="U37" s="69"/>
      <c r="V37" s="69"/>
      <c r="W37" s="100"/>
      <c r="X37" s="100"/>
      <c r="Y37" s="100"/>
      <c r="Z37" s="100"/>
      <c r="AA37" s="100"/>
      <c r="AB37" s="100"/>
      <c r="AC37" s="101"/>
      <c r="AD37" s="101"/>
      <c r="AE37" s="100"/>
      <c r="AF37" s="100"/>
      <c r="AG37" s="100"/>
      <c r="AH37" s="100"/>
      <c r="AI37" s="100"/>
      <c r="AJ37" s="100"/>
      <c r="AK37" s="100"/>
      <c r="AL37" s="177"/>
    </row>
    <row r="38" spans="1:38" s="94" customFormat="1" ht="11.1" customHeight="1" x14ac:dyDescent="0.2">
      <c r="A38" s="273"/>
      <c r="B38" s="102" t="s">
        <v>92</v>
      </c>
      <c r="C38" s="102">
        <v>5193</v>
      </c>
      <c r="D38" s="96">
        <f t="shared" si="0"/>
        <v>0</v>
      </c>
      <c r="E38" s="69"/>
      <c r="F38" s="69"/>
      <c r="G38" s="69"/>
      <c r="H38" s="69"/>
      <c r="I38" s="69"/>
      <c r="J38" s="69"/>
      <c r="K38" s="69"/>
      <c r="L38" s="69"/>
      <c r="M38" s="69"/>
      <c r="N38" s="100"/>
      <c r="O38" s="100"/>
      <c r="P38" s="100"/>
      <c r="Q38" s="100"/>
      <c r="R38" s="100"/>
      <c r="S38" s="100"/>
      <c r="T38" s="100"/>
      <c r="U38" s="69"/>
      <c r="V38" s="69"/>
      <c r="W38" s="100"/>
      <c r="X38" s="100"/>
      <c r="Y38" s="100"/>
      <c r="Z38" s="100"/>
      <c r="AA38" s="100"/>
      <c r="AB38" s="100"/>
      <c r="AC38" s="101"/>
      <c r="AD38" s="101"/>
      <c r="AE38" s="100"/>
      <c r="AF38" s="100"/>
      <c r="AG38" s="100"/>
      <c r="AH38" s="100"/>
      <c r="AI38" s="100"/>
      <c r="AJ38" s="100"/>
      <c r="AK38" s="100"/>
      <c r="AL38" s="177"/>
    </row>
    <row r="39" spans="1:38" s="94" customFormat="1" ht="11.1" customHeight="1" x14ac:dyDescent="0.2">
      <c r="A39" s="273"/>
      <c r="B39" s="102" t="s">
        <v>93</v>
      </c>
      <c r="C39" s="102">
        <v>5194</v>
      </c>
      <c r="D39" s="96">
        <f t="shared" si="0"/>
        <v>270000</v>
      </c>
      <c r="E39" s="69"/>
      <c r="F39" s="69"/>
      <c r="G39" s="69"/>
      <c r="H39" s="69"/>
      <c r="I39" s="69"/>
      <c r="J39" s="69"/>
      <c r="K39" s="69"/>
      <c r="L39" s="69"/>
      <c r="M39" s="69"/>
      <c r="N39" s="100"/>
      <c r="O39" s="100"/>
      <c r="P39" s="100"/>
      <c r="Q39" s="100">
        <v>270000</v>
      </c>
      <c r="R39" s="100"/>
      <c r="S39" s="100"/>
      <c r="T39" s="100"/>
      <c r="U39" s="69"/>
      <c r="V39" s="69"/>
      <c r="W39" s="100"/>
      <c r="X39" s="100"/>
      <c r="Y39" s="100"/>
      <c r="Z39" s="100"/>
      <c r="AA39" s="100"/>
      <c r="AB39" s="100"/>
      <c r="AC39" s="101"/>
      <c r="AD39" s="101"/>
      <c r="AE39" s="100"/>
      <c r="AF39" s="100"/>
      <c r="AG39" s="100"/>
      <c r="AH39" s="100"/>
      <c r="AI39" s="100"/>
      <c r="AJ39" s="100"/>
      <c r="AK39" s="100"/>
      <c r="AL39" s="177"/>
    </row>
    <row r="40" spans="1:38" s="94" customFormat="1" ht="11.1" customHeight="1" x14ac:dyDescent="0.2">
      <c r="A40" s="273"/>
      <c r="B40" s="102" t="s">
        <v>94</v>
      </c>
      <c r="C40" s="102">
        <v>5212</v>
      </c>
      <c r="D40" s="96">
        <f t="shared" si="0"/>
        <v>12000</v>
      </c>
      <c r="E40" s="69"/>
      <c r="F40" s="69"/>
      <c r="G40" s="69">
        <v>12000</v>
      </c>
      <c r="H40" s="69"/>
      <c r="I40" s="69"/>
      <c r="J40" s="69"/>
      <c r="K40" s="69"/>
      <c r="L40" s="69"/>
      <c r="M40" s="69"/>
      <c r="N40" s="100"/>
      <c r="O40" s="100"/>
      <c r="P40" s="100"/>
      <c r="Q40" s="100"/>
      <c r="R40" s="100"/>
      <c r="S40" s="100"/>
      <c r="T40" s="100" t="s">
        <v>191</v>
      </c>
      <c r="U40" s="69"/>
      <c r="V40" s="69"/>
      <c r="W40" s="100"/>
      <c r="X40" s="100"/>
      <c r="Y40" s="100"/>
      <c r="Z40" s="100"/>
      <c r="AA40" s="100"/>
      <c r="AB40" s="100"/>
      <c r="AC40" s="101"/>
      <c r="AD40" s="101"/>
      <c r="AE40" s="100"/>
      <c r="AF40" s="100"/>
      <c r="AG40" s="100"/>
      <c r="AH40" s="100"/>
      <c r="AI40" s="100"/>
      <c r="AJ40" s="100"/>
      <c r="AK40" s="100"/>
      <c r="AL40" s="177"/>
    </row>
    <row r="41" spans="1:38" s="94" customFormat="1" ht="11.1" customHeight="1" x14ac:dyDescent="0.2">
      <c r="A41" s="273"/>
      <c r="B41" s="102" t="s">
        <v>198</v>
      </c>
      <c r="C41" s="102">
        <v>5221</v>
      </c>
      <c r="D41" s="96">
        <f t="shared" si="0"/>
        <v>50000</v>
      </c>
      <c r="E41" s="69"/>
      <c r="F41" s="69"/>
      <c r="G41" s="69"/>
      <c r="H41" s="69"/>
      <c r="I41" s="69"/>
      <c r="J41" s="69"/>
      <c r="K41" s="69"/>
      <c r="L41" s="69"/>
      <c r="M41" s="69"/>
      <c r="N41" s="100"/>
      <c r="O41" s="100">
        <v>50000</v>
      </c>
      <c r="P41" s="100"/>
      <c r="Q41" s="100"/>
      <c r="R41" s="100"/>
      <c r="S41" s="100"/>
      <c r="T41" s="100"/>
      <c r="U41" s="69"/>
      <c r="V41" s="69"/>
      <c r="W41" s="100"/>
      <c r="X41" s="100"/>
      <c r="Y41" s="100"/>
      <c r="Z41" s="100"/>
      <c r="AA41" s="100"/>
      <c r="AB41" s="100"/>
      <c r="AC41" s="101" t="s">
        <v>191</v>
      </c>
      <c r="AD41" s="101"/>
      <c r="AE41" s="100"/>
      <c r="AF41" s="100"/>
      <c r="AG41" s="100"/>
      <c r="AH41" s="100"/>
      <c r="AI41" s="100"/>
      <c r="AJ41" s="100"/>
      <c r="AK41" s="100"/>
      <c r="AL41" s="177"/>
    </row>
    <row r="42" spans="1:38" s="94" customFormat="1" ht="11.1" customHeight="1" x14ac:dyDescent="0.2">
      <c r="A42" s="273"/>
      <c r="B42" s="102" t="s">
        <v>163</v>
      </c>
      <c r="C42" s="102">
        <v>5221</v>
      </c>
      <c r="D42" s="96"/>
      <c r="E42" s="69"/>
      <c r="F42" s="69"/>
      <c r="G42" s="69"/>
      <c r="H42" s="69"/>
      <c r="I42" s="69"/>
      <c r="J42" s="69"/>
      <c r="K42" s="69"/>
      <c r="L42" s="69"/>
      <c r="M42" s="69"/>
      <c r="N42" s="100"/>
      <c r="O42" s="100"/>
      <c r="P42" s="100"/>
      <c r="Q42" s="100"/>
      <c r="R42" s="100"/>
      <c r="S42" s="100"/>
      <c r="T42" s="100"/>
      <c r="U42" s="69"/>
      <c r="V42" s="69"/>
      <c r="W42" s="100"/>
      <c r="X42" s="100"/>
      <c r="Y42" s="100"/>
      <c r="Z42" s="100"/>
      <c r="AA42" s="100"/>
      <c r="AB42" s="100"/>
      <c r="AC42" s="101" t="s">
        <v>191</v>
      </c>
      <c r="AD42" s="101"/>
      <c r="AE42" s="100" t="s">
        <v>191</v>
      </c>
      <c r="AF42" s="100"/>
      <c r="AG42" s="100"/>
      <c r="AH42" s="100"/>
      <c r="AI42" s="100"/>
      <c r="AJ42" s="100"/>
      <c r="AK42" s="100"/>
      <c r="AL42" s="177"/>
    </row>
    <row r="43" spans="1:38" s="94" customFormat="1" ht="11.1" customHeight="1" x14ac:dyDescent="0.2">
      <c r="A43" s="273"/>
      <c r="B43" s="102" t="s">
        <v>135</v>
      </c>
      <c r="C43" s="102">
        <v>5222</v>
      </c>
      <c r="D43" s="96">
        <f t="shared" si="0"/>
        <v>18000</v>
      </c>
      <c r="E43" s="69"/>
      <c r="F43" s="69"/>
      <c r="G43" s="69"/>
      <c r="H43" s="69"/>
      <c r="I43" s="69"/>
      <c r="J43" s="69"/>
      <c r="K43" s="69"/>
      <c r="L43" s="69"/>
      <c r="M43" s="69"/>
      <c r="N43" s="100"/>
      <c r="O43" s="100"/>
      <c r="P43" s="100"/>
      <c r="Q43" s="100"/>
      <c r="R43" s="100"/>
      <c r="S43" s="100">
        <v>15000</v>
      </c>
      <c r="T43" s="100" t="s">
        <v>191</v>
      </c>
      <c r="U43" s="69"/>
      <c r="V43" s="69"/>
      <c r="W43" s="100"/>
      <c r="X43" s="100"/>
      <c r="Y43" s="100"/>
      <c r="Z43" s="100"/>
      <c r="AA43" s="100"/>
      <c r="AB43" s="100"/>
      <c r="AC43" s="101"/>
      <c r="AD43" s="101"/>
      <c r="AE43" s="100">
        <v>3000</v>
      </c>
      <c r="AF43" s="100"/>
      <c r="AG43" s="100"/>
      <c r="AH43" s="100"/>
      <c r="AI43" s="100"/>
      <c r="AJ43" s="100"/>
      <c r="AK43" s="100"/>
      <c r="AL43" s="177"/>
    </row>
    <row r="44" spans="1:38" s="94" customFormat="1" ht="11.1" customHeight="1" x14ac:dyDescent="0.2">
      <c r="A44" s="273"/>
      <c r="B44" s="102" t="s">
        <v>128</v>
      </c>
      <c r="C44" s="102">
        <v>5223</v>
      </c>
      <c r="D44" s="96">
        <f t="shared" si="0"/>
        <v>0</v>
      </c>
      <c r="E44" s="69"/>
      <c r="F44" s="69"/>
      <c r="G44" s="69"/>
      <c r="H44" s="69"/>
      <c r="I44" s="69"/>
      <c r="J44" s="69"/>
      <c r="K44" s="69"/>
      <c r="L44" s="69"/>
      <c r="M44" s="69"/>
      <c r="N44" s="100"/>
      <c r="O44" s="100"/>
      <c r="P44" s="135"/>
      <c r="Q44" s="100"/>
      <c r="R44" s="100"/>
      <c r="S44" s="100"/>
      <c r="T44" s="100"/>
      <c r="U44" s="69"/>
      <c r="V44" s="69"/>
      <c r="W44" s="100"/>
      <c r="X44" s="100"/>
      <c r="Y44" s="100"/>
      <c r="Z44" s="100"/>
      <c r="AA44" s="100"/>
      <c r="AB44" s="100"/>
      <c r="AC44" s="101"/>
      <c r="AD44" s="101"/>
      <c r="AE44" s="100"/>
      <c r="AF44" s="100"/>
      <c r="AG44" s="100"/>
      <c r="AH44" s="100"/>
      <c r="AI44" s="100"/>
      <c r="AJ44" s="100"/>
      <c r="AK44" s="100"/>
      <c r="AL44" s="177"/>
    </row>
    <row r="45" spans="1:38" s="94" customFormat="1" ht="11.1" customHeight="1" x14ac:dyDescent="0.2">
      <c r="A45" s="273"/>
      <c r="B45" s="102" t="s">
        <v>136</v>
      </c>
      <c r="C45" s="102">
        <v>5229</v>
      </c>
      <c r="D45" s="96">
        <f t="shared" si="0"/>
        <v>0</v>
      </c>
      <c r="E45" s="69"/>
      <c r="F45" s="69"/>
      <c r="G45" s="69"/>
      <c r="H45" s="69"/>
      <c r="I45" s="69"/>
      <c r="J45" s="69"/>
      <c r="K45" s="69"/>
      <c r="L45" s="69"/>
      <c r="M45" s="69"/>
      <c r="N45" s="100"/>
      <c r="O45" s="100"/>
      <c r="P45" s="100"/>
      <c r="Q45" s="100"/>
      <c r="R45" s="100"/>
      <c r="S45" s="100"/>
      <c r="T45" s="100"/>
      <c r="U45" s="69"/>
      <c r="V45" s="69"/>
      <c r="W45" s="100"/>
      <c r="X45" s="100"/>
      <c r="Y45" s="100"/>
      <c r="Z45" s="100"/>
      <c r="AA45" s="100"/>
      <c r="AB45" s="100"/>
      <c r="AC45" s="101"/>
      <c r="AD45" s="101"/>
      <c r="AE45" s="100" t="s">
        <v>191</v>
      </c>
      <c r="AF45" s="100"/>
      <c r="AG45" s="100"/>
      <c r="AH45" s="100"/>
      <c r="AI45" s="100"/>
      <c r="AJ45" s="100"/>
      <c r="AK45" s="100"/>
      <c r="AL45" s="177"/>
    </row>
    <row r="46" spans="1:38" s="94" customFormat="1" ht="11.1" customHeight="1" x14ac:dyDescent="0.2">
      <c r="A46" s="273"/>
      <c r="B46" s="102" t="s">
        <v>95</v>
      </c>
      <c r="C46" s="102">
        <v>5321</v>
      </c>
      <c r="D46" s="96">
        <f t="shared" si="0"/>
        <v>0</v>
      </c>
      <c r="E46" s="69"/>
      <c r="F46" s="69"/>
      <c r="G46" s="69"/>
      <c r="H46" s="69"/>
      <c r="I46" s="69"/>
      <c r="J46" s="69"/>
      <c r="K46" s="69"/>
      <c r="L46" s="69"/>
      <c r="M46" s="69"/>
      <c r="N46" s="100"/>
      <c r="O46" s="100"/>
      <c r="P46" s="100"/>
      <c r="Q46" s="100"/>
      <c r="R46" s="100"/>
      <c r="S46" s="100"/>
      <c r="T46" s="100"/>
      <c r="U46" s="69"/>
      <c r="V46" s="69"/>
      <c r="W46" s="100"/>
      <c r="X46" s="100"/>
      <c r="Y46" s="100"/>
      <c r="Z46" s="100"/>
      <c r="AA46" s="100" t="s">
        <v>191</v>
      </c>
      <c r="AB46" s="100"/>
      <c r="AC46" s="101"/>
      <c r="AD46" s="101"/>
      <c r="AE46" s="100" t="s">
        <v>191</v>
      </c>
      <c r="AF46" s="100"/>
      <c r="AG46" s="100"/>
      <c r="AH46" s="100"/>
      <c r="AI46" s="100"/>
      <c r="AJ46" s="100"/>
      <c r="AK46" s="100"/>
      <c r="AL46" s="177"/>
    </row>
    <row r="47" spans="1:38" s="94" customFormat="1" ht="11.1" customHeight="1" x14ac:dyDescent="0.2">
      <c r="A47" s="273"/>
      <c r="B47" s="102" t="s">
        <v>96</v>
      </c>
      <c r="C47" s="102">
        <v>5323</v>
      </c>
      <c r="D47" s="96">
        <f t="shared" si="0"/>
        <v>0</v>
      </c>
      <c r="E47" s="69"/>
      <c r="F47" s="69"/>
      <c r="G47" s="69"/>
      <c r="H47" s="69"/>
      <c r="I47" s="69"/>
      <c r="J47" s="69"/>
      <c r="K47" s="69"/>
      <c r="L47" s="69"/>
      <c r="M47" s="69"/>
      <c r="N47" s="100"/>
      <c r="O47" s="100"/>
      <c r="P47" s="100"/>
      <c r="Q47" s="100"/>
      <c r="R47" s="100"/>
      <c r="S47" s="100"/>
      <c r="T47" s="100"/>
      <c r="U47" s="69"/>
      <c r="V47" s="69"/>
      <c r="W47" s="100"/>
      <c r="X47" s="100"/>
      <c r="Y47" s="100"/>
      <c r="Z47" s="100"/>
      <c r="AA47" s="100"/>
      <c r="AB47" s="100"/>
      <c r="AC47" s="101"/>
      <c r="AD47" s="101"/>
      <c r="AE47" s="100"/>
      <c r="AF47" s="100"/>
      <c r="AG47" s="100"/>
      <c r="AH47" s="100"/>
      <c r="AI47" s="100"/>
      <c r="AJ47" s="100"/>
      <c r="AK47" s="100"/>
      <c r="AL47" s="177"/>
    </row>
    <row r="48" spans="1:38" s="94" customFormat="1" ht="11.1" customHeight="1" x14ac:dyDescent="0.2">
      <c r="A48" s="273"/>
      <c r="B48" s="102" t="s">
        <v>137</v>
      </c>
      <c r="C48" s="102">
        <v>5329</v>
      </c>
      <c r="D48" s="96">
        <f t="shared" si="0"/>
        <v>5000</v>
      </c>
      <c r="E48" s="69"/>
      <c r="F48" s="69"/>
      <c r="G48" s="69"/>
      <c r="H48" s="69"/>
      <c r="I48" s="69"/>
      <c r="J48" s="69"/>
      <c r="K48" s="69"/>
      <c r="L48" s="69"/>
      <c r="M48" s="69"/>
      <c r="N48" s="100" t="s">
        <v>191</v>
      </c>
      <c r="O48" s="100"/>
      <c r="P48" s="100"/>
      <c r="Q48" s="100"/>
      <c r="R48" s="100"/>
      <c r="S48" s="100"/>
      <c r="T48" s="100"/>
      <c r="U48" s="69"/>
      <c r="V48" s="69"/>
      <c r="W48" s="100"/>
      <c r="X48" s="100"/>
      <c r="Y48" s="100"/>
      <c r="Z48" s="100"/>
      <c r="AA48" s="100"/>
      <c r="AB48" s="100"/>
      <c r="AC48" s="101"/>
      <c r="AD48" s="101"/>
      <c r="AE48" s="100">
        <v>5000</v>
      </c>
      <c r="AF48" s="100"/>
      <c r="AG48" s="100"/>
      <c r="AH48" s="100"/>
      <c r="AI48" s="100"/>
      <c r="AJ48" s="100"/>
      <c r="AK48" s="100"/>
      <c r="AL48" s="177"/>
    </row>
    <row r="49" spans="1:38" s="94" customFormat="1" ht="11.1" customHeight="1" x14ac:dyDescent="0.2">
      <c r="A49" s="273"/>
      <c r="B49" s="102" t="s">
        <v>97</v>
      </c>
      <c r="C49" s="102">
        <v>5331</v>
      </c>
      <c r="D49" s="96">
        <f t="shared" si="0"/>
        <v>200000</v>
      </c>
      <c r="E49" s="69"/>
      <c r="F49" s="69"/>
      <c r="G49" s="69"/>
      <c r="H49" s="69"/>
      <c r="I49" s="69"/>
      <c r="J49" s="69"/>
      <c r="K49" s="69">
        <v>200000</v>
      </c>
      <c r="L49" s="69"/>
      <c r="M49" s="69"/>
      <c r="N49" s="100"/>
      <c r="O49" s="100"/>
      <c r="P49" s="100"/>
      <c r="Q49" s="100"/>
      <c r="R49" s="100"/>
      <c r="S49" s="100"/>
      <c r="T49" s="100"/>
      <c r="U49" s="69"/>
      <c r="V49" s="69"/>
      <c r="W49" s="100"/>
      <c r="X49" s="100"/>
      <c r="Y49" s="100"/>
      <c r="Z49" s="100"/>
      <c r="AA49" s="100"/>
      <c r="AB49" s="100"/>
      <c r="AC49" s="101"/>
      <c r="AD49" s="101"/>
      <c r="AE49" s="100"/>
      <c r="AF49" s="100"/>
      <c r="AG49" s="100"/>
      <c r="AH49" s="100"/>
      <c r="AI49" s="100"/>
      <c r="AJ49" s="100"/>
      <c r="AK49" s="100"/>
      <c r="AL49" s="177"/>
    </row>
    <row r="50" spans="1:38" s="94" customFormat="1" ht="11.1" customHeight="1" x14ac:dyDescent="0.2">
      <c r="A50" s="273"/>
      <c r="B50" s="102" t="s">
        <v>139</v>
      </c>
      <c r="C50" s="102">
        <v>5342</v>
      </c>
      <c r="D50" s="96">
        <f t="shared" si="0"/>
        <v>35000</v>
      </c>
      <c r="E50" s="69"/>
      <c r="F50" s="69"/>
      <c r="G50" s="69"/>
      <c r="H50" s="69"/>
      <c r="I50" s="69"/>
      <c r="J50" s="69"/>
      <c r="K50" s="69"/>
      <c r="L50" s="69"/>
      <c r="M50" s="69"/>
      <c r="N50" s="100"/>
      <c r="O50" s="100"/>
      <c r="P50" s="100"/>
      <c r="Q50" s="100"/>
      <c r="R50" s="100"/>
      <c r="S50" s="100"/>
      <c r="T50" s="100"/>
      <c r="U50" s="69"/>
      <c r="V50" s="69"/>
      <c r="W50" s="100"/>
      <c r="X50" s="100"/>
      <c r="Y50" s="100"/>
      <c r="Z50" s="100"/>
      <c r="AA50" s="100"/>
      <c r="AB50" s="100"/>
      <c r="AC50" s="101"/>
      <c r="AD50" s="101"/>
      <c r="AE50" s="100"/>
      <c r="AF50" s="100" t="s">
        <v>191</v>
      </c>
      <c r="AG50" s="100">
        <v>35000</v>
      </c>
      <c r="AH50" s="100"/>
      <c r="AI50" s="100"/>
      <c r="AJ50" s="100"/>
      <c r="AK50" s="100"/>
      <c r="AL50" s="177"/>
    </row>
    <row r="51" spans="1:38" s="94" customFormat="1" ht="11.1" customHeight="1" x14ac:dyDescent="0.2">
      <c r="A51" s="273"/>
      <c r="B51" s="102" t="s">
        <v>192</v>
      </c>
      <c r="C51" s="102">
        <v>5499</v>
      </c>
      <c r="D51" s="96">
        <f t="shared" si="0"/>
        <v>35000</v>
      </c>
      <c r="E51" s="69"/>
      <c r="F51" s="69"/>
      <c r="G51" s="69"/>
      <c r="H51" s="69"/>
      <c r="I51" s="69"/>
      <c r="J51" s="69"/>
      <c r="K51" s="69"/>
      <c r="L51" s="69"/>
      <c r="M51" s="69"/>
      <c r="N51" s="100"/>
      <c r="O51" s="100"/>
      <c r="P51" s="100"/>
      <c r="Q51" s="100"/>
      <c r="R51" s="100"/>
      <c r="S51" s="100"/>
      <c r="T51" s="100"/>
      <c r="U51" s="69"/>
      <c r="V51" s="69"/>
      <c r="W51" s="100"/>
      <c r="X51" s="100"/>
      <c r="Y51" s="100"/>
      <c r="Z51" s="100"/>
      <c r="AA51" s="100"/>
      <c r="AB51" s="100"/>
      <c r="AC51" s="101"/>
      <c r="AD51" s="101"/>
      <c r="AE51" s="100">
        <v>35000</v>
      </c>
      <c r="AF51" s="100"/>
      <c r="AG51" s="100"/>
      <c r="AH51" s="100"/>
      <c r="AI51" s="100"/>
      <c r="AJ51" s="100"/>
      <c r="AK51" s="100"/>
      <c r="AL51" s="177"/>
    </row>
    <row r="52" spans="1:38" s="94" customFormat="1" ht="11.1" customHeight="1" x14ac:dyDescent="0.2">
      <c r="A52" s="273"/>
      <c r="B52" s="102" t="s">
        <v>98</v>
      </c>
      <c r="C52" s="102">
        <v>5362</v>
      </c>
      <c r="D52" s="96">
        <f>SUM(E52:AH52)</f>
        <v>40000</v>
      </c>
      <c r="E52" s="69"/>
      <c r="F52" s="69"/>
      <c r="G52" s="69"/>
      <c r="H52" s="69"/>
      <c r="I52" s="103"/>
      <c r="J52" s="69"/>
      <c r="K52" s="69"/>
      <c r="L52" s="69"/>
      <c r="M52" s="69"/>
      <c r="N52" s="100"/>
      <c r="O52" s="100"/>
      <c r="P52" s="100"/>
      <c r="Q52" s="100"/>
      <c r="R52" s="100"/>
      <c r="S52" s="100"/>
      <c r="T52" s="100"/>
      <c r="U52" s="69"/>
      <c r="V52" s="69"/>
      <c r="W52" s="100"/>
      <c r="X52" s="100"/>
      <c r="Y52" s="100"/>
      <c r="Z52" s="100"/>
      <c r="AA52" s="100"/>
      <c r="AB52" s="100"/>
      <c r="AC52" s="101"/>
      <c r="AD52" s="101"/>
      <c r="AE52" s="100" t="s">
        <v>191</v>
      </c>
      <c r="AF52" s="100" t="s">
        <v>191</v>
      </c>
      <c r="AG52" s="100"/>
      <c r="AH52" s="100">
        <v>40000</v>
      </c>
      <c r="AI52" s="100"/>
      <c r="AJ52" s="100"/>
      <c r="AK52" s="100"/>
      <c r="AL52" s="177"/>
    </row>
    <row r="53" spans="1:38" s="94" customFormat="1" ht="11.1" customHeight="1" x14ac:dyDescent="0.2">
      <c r="A53" s="273"/>
      <c r="B53" s="104" t="s">
        <v>169</v>
      </c>
      <c r="C53" s="104">
        <v>5363</v>
      </c>
      <c r="D53" s="96">
        <f>SUM(E53:AH53)</f>
        <v>0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6"/>
      <c r="AE53" s="107"/>
      <c r="AF53" s="100"/>
      <c r="AG53" s="100"/>
      <c r="AH53" s="100"/>
      <c r="AI53" s="100"/>
      <c r="AJ53" s="100"/>
      <c r="AK53" s="100"/>
      <c r="AL53" s="177"/>
    </row>
    <row r="54" spans="1:38" s="94" customFormat="1" ht="11.1" customHeight="1" x14ac:dyDescent="0.2">
      <c r="A54" s="273"/>
      <c r="B54" s="104" t="s">
        <v>189</v>
      </c>
      <c r="C54" s="104">
        <v>5492</v>
      </c>
      <c r="D54" s="96">
        <f>SUM(E54:AH54)</f>
        <v>20000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>
        <v>20000</v>
      </c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6"/>
      <c r="AE54" s="107"/>
      <c r="AF54" s="100"/>
      <c r="AG54" s="100"/>
      <c r="AH54" s="100"/>
      <c r="AI54" s="100"/>
      <c r="AJ54" s="100"/>
      <c r="AK54" s="100"/>
      <c r="AL54" s="177"/>
    </row>
    <row r="55" spans="1:38" s="112" customFormat="1" ht="15" customHeight="1" thickBot="1" x14ac:dyDescent="0.25">
      <c r="A55" s="274"/>
      <c r="B55" s="108" t="s">
        <v>99</v>
      </c>
      <c r="C55" s="109" t="s">
        <v>101</v>
      </c>
      <c r="D55" s="110">
        <f>SUM(E55:AL55)</f>
        <v>5930000</v>
      </c>
      <c r="E55" s="111">
        <f t="shared" ref="E55:AB55" si="1">SUM(E3:E54)</f>
        <v>290000</v>
      </c>
      <c r="F55" s="111">
        <f t="shared" si="1"/>
        <v>0</v>
      </c>
      <c r="G55" s="129">
        <f t="shared" si="1"/>
        <v>12000</v>
      </c>
      <c r="H55" s="111">
        <f t="shared" si="1"/>
        <v>125000</v>
      </c>
      <c r="I55" s="111">
        <f t="shared" si="1"/>
        <v>252000</v>
      </c>
      <c r="J55" s="111">
        <f t="shared" si="1"/>
        <v>92000</v>
      </c>
      <c r="K55" s="111">
        <f t="shared" si="1"/>
        <v>365000</v>
      </c>
      <c r="L55" s="111">
        <f t="shared" si="1"/>
        <v>119000</v>
      </c>
      <c r="M55" s="111">
        <f t="shared" si="1"/>
        <v>0</v>
      </c>
      <c r="N55" s="111">
        <f t="shared" si="1"/>
        <v>0</v>
      </c>
      <c r="O55" s="111">
        <f t="shared" si="1"/>
        <v>50000</v>
      </c>
      <c r="P55" s="111">
        <f t="shared" si="1"/>
        <v>0</v>
      </c>
      <c r="Q55" s="111">
        <f t="shared" si="1"/>
        <v>290000</v>
      </c>
      <c r="R55" s="111">
        <f t="shared" si="1"/>
        <v>315000</v>
      </c>
      <c r="S55" s="111">
        <f t="shared" si="1"/>
        <v>15000</v>
      </c>
      <c r="T55" s="111">
        <f t="shared" si="1"/>
        <v>0</v>
      </c>
      <c r="U55" s="111">
        <f t="shared" si="1"/>
        <v>2000</v>
      </c>
      <c r="V55" s="111">
        <f t="shared" si="1"/>
        <v>380000</v>
      </c>
      <c r="W55" s="111">
        <f t="shared" si="1"/>
        <v>0</v>
      </c>
      <c r="X55" s="111">
        <f t="shared" si="1"/>
        <v>0</v>
      </c>
      <c r="Y55" s="111">
        <f t="shared" si="1"/>
        <v>602000</v>
      </c>
      <c r="Z55" s="111">
        <f t="shared" si="1"/>
        <v>850000</v>
      </c>
      <c r="AA55" s="111">
        <f t="shared" si="1"/>
        <v>60000</v>
      </c>
      <c r="AB55" s="111">
        <f t="shared" si="1"/>
        <v>24000</v>
      </c>
      <c r="AC55" s="111"/>
      <c r="AD55" s="111">
        <f t="shared" ref="AD55:AL55" si="2">SUM(AD3:AD54)</f>
        <v>765000</v>
      </c>
      <c r="AE55" s="111">
        <f t="shared" si="2"/>
        <v>1214000</v>
      </c>
      <c r="AF55" s="140">
        <f t="shared" si="2"/>
        <v>30000</v>
      </c>
      <c r="AG55" s="140">
        <f t="shared" si="2"/>
        <v>35000</v>
      </c>
      <c r="AH55" s="140">
        <f t="shared" si="2"/>
        <v>40000</v>
      </c>
      <c r="AI55" s="140">
        <f t="shared" si="2"/>
        <v>3000</v>
      </c>
      <c r="AJ55" s="140">
        <f t="shared" si="2"/>
        <v>0</v>
      </c>
      <c r="AK55" s="140">
        <f t="shared" si="2"/>
        <v>0</v>
      </c>
      <c r="AL55" s="141">
        <f t="shared" si="2"/>
        <v>0</v>
      </c>
    </row>
    <row r="56" spans="1:38" s="94" customFormat="1" ht="11.1" customHeight="1" x14ac:dyDescent="0.2">
      <c r="A56" s="275" t="s">
        <v>111</v>
      </c>
      <c r="B56" s="113" t="s">
        <v>87</v>
      </c>
      <c r="C56" s="113">
        <v>6111</v>
      </c>
      <c r="D56" s="114">
        <f t="shared" ref="D56:D66" si="3">SUM(E56:AH56)</f>
        <v>0</v>
      </c>
      <c r="E56" s="115"/>
      <c r="F56" s="115"/>
      <c r="G56" s="128"/>
      <c r="H56" s="115"/>
      <c r="I56" s="115"/>
      <c r="J56" s="115"/>
      <c r="K56" s="115"/>
      <c r="L56" s="115"/>
      <c r="M56" s="115"/>
      <c r="N56" s="116"/>
      <c r="O56" s="116"/>
      <c r="P56" s="116"/>
      <c r="Q56" s="116"/>
      <c r="R56" s="116"/>
      <c r="S56" s="116"/>
      <c r="T56" s="116"/>
      <c r="U56" s="115"/>
      <c r="V56" s="115"/>
      <c r="W56" s="116"/>
      <c r="X56" s="116"/>
      <c r="Y56" s="116"/>
      <c r="Z56" s="116"/>
      <c r="AA56" s="116"/>
      <c r="AB56" s="116"/>
      <c r="AC56" s="117"/>
      <c r="AD56" s="117"/>
      <c r="AE56" s="116"/>
      <c r="AF56" s="116"/>
      <c r="AG56" s="116"/>
      <c r="AH56" s="144"/>
      <c r="AI56" s="144"/>
      <c r="AJ56" s="144"/>
      <c r="AK56" s="144"/>
      <c r="AL56" s="145"/>
    </row>
    <row r="57" spans="1:38" s="94" customFormat="1" ht="11.1" customHeight="1" x14ac:dyDescent="0.2">
      <c r="A57" s="276"/>
      <c r="B57" s="102" t="s">
        <v>134</v>
      </c>
      <c r="C57" s="102">
        <v>6121</v>
      </c>
      <c r="D57" s="96">
        <f t="shared" si="3"/>
        <v>1629300</v>
      </c>
      <c r="E57" s="69"/>
      <c r="F57" s="69">
        <v>100000</v>
      </c>
      <c r="G57" s="69">
        <v>0</v>
      </c>
      <c r="H57" s="69" t="s">
        <v>191</v>
      </c>
      <c r="I57" s="69"/>
      <c r="J57" s="69"/>
      <c r="K57" s="69"/>
      <c r="L57" s="69"/>
      <c r="M57" s="69"/>
      <c r="N57" s="100"/>
      <c r="O57" s="100"/>
      <c r="P57" s="100" t="s">
        <v>191</v>
      </c>
      <c r="Q57" s="100"/>
      <c r="R57" s="100"/>
      <c r="S57" s="100"/>
      <c r="T57" s="100"/>
      <c r="U57" s="69"/>
      <c r="V57" s="69"/>
      <c r="W57" s="100"/>
      <c r="X57" s="100" t="s">
        <v>191</v>
      </c>
      <c r="Y57" s="100"/>
      <c r="Z57" s="100">
        <v>300000</v>
      </c>
      <c r="AA57" s="100">
        <v>1229300</v>
      </c>
      <c r="AB57" s="100"/>
      <c r="AC57" s="101" t="s">
        <v>191</v>
      </c>
      <c r="AD57" s="101"/>
      <c r="AE57" s="100" t="s">
        <v>191</v>
      </c>
      <c r="AF57" s="100"/>
      <c r="AG57" s="100"/>
      <c r="AH57" s="138"/>
      <c r="AI57" s="138"/>
      <c r="AJ57" s="138"/>
      <c r="AK57" s="138"/>
      <c r="AL57" s="139"/>
    </row>
    <row r="58" spans="1:38" s="94" customFormat="1" ht="11.1" customHeight="1" x14ac:dyDescent="0.2">
      <c r="A58" s="276"/>
      <c r="B58" s="102" t="s">
        <v>102</v>
      </c>
      <c r="C58" s="102">
        <v>6122</v>
      </c>
      <c r="D58" s="96">
        <f t="shared" si="3"/>
        <v>330000</v>
      </c>
      <c r="E58" s="69">
        <v>330000</v>
      </c>
      <c r="F58" s="69"/>
      <c r="G58" s="69"/>
      <c r="H58" s="69"/>
      <c r="I58" s="69"/>
      <c r="J58" s="69"/>
      <c r="K58" s="69"/>
      <c r="L58" s="69"/>
      <c r="M58" s="69"/>
      <c r="N58" s="100"/>
      <c r="O58" s="100"/>
      <c r="P58" s="100"/>
      <c r="Q58" s="100"/>
      <c r="R58" s="100"/>
      <c r="S58" s="100"/>
      <c r="T58" s="100"/>
      <c r="U58" s="69"/>
      <c r="V58" s="69" t="s">
        <v>191</v>
      </c>
      <c r="W58" s="100"/>
      <c r="X58" s="100"/>
      <c r="Y58" s="100">
        <v>0</v>
      </c>
      <c r="Z58" s="100" t="s">
        <v>191</v>
      </c>
      <c r="AA58" s="100" t="s">
        <v>191</v>
      </c>
      <c r="AB58" s="100"/>
      <c r="AC58" s="101"/>
      <c r="AD58" s="101"/>
      <c r="AE58" s="100"/>
      <c r="AF58" s="100"/>
      <c r="AG58" s="100"/>
      <c r="AH58" s="138"/>
      <c r="AI58" s="138"/>
      <c r="AJ58" s="138"/>
      <c r="AK58" s="138"/>
      <c r="AL58" s="139"/>
    </row>
    <row r="59" spans="1:38" s="94" customFormat="1" ht="11.1" customHeight="1" x14ac:dyDescent="0.2">
      <c r="A59" s="276"/>
      <c r="B59" s="102" t="s">
        <v>103</v>
      </c>
      <c r="C59" s="102">
        <v>6123</v>
      </c>
      <c r="D59" s="96">
        <f t="shared" si="3"/>
        <v>300000</v>
      </c>
      <c r="E59" s="69"/>
      <c r="F59" s="69"/>
      <c r="G59" s="69"/>
      <c r="H59" s="69"/>
      <c r="I59" s="69"/>
      <c r="J59" s="69"/>
      <c r="K59" s="69"/>
      <c r="L59" s="69"/>
      <c r="M59" s="69"/>
      <c r="N59" s="100"/>
      <c r="O59" s="100"/>
      <c r="P59" s="100"/>
      <c r="Q59" s="100"/>
      <c r="R59" s="100"/>
      <c r="S59" s="100"/>
      <c r="T59" s="100"/>
      <c r="U59" s="69"/>
      <c r="V59" s="69"/>
      <c r="W59" s="100"/>
      <c r="X59" s="100"/>
      <c r="Y59" s="100" t="s">
        <v>191</v>
      </c>
      <c r="Z59" s="100" t="s">
        <v>191</v>
      </c>
      <c r="AA59" s="100">
        <v>300000</v>
      </c>
      <c r="AB59" s="100"/>
      <c r="AC59" s="101"/>
      <c r="AD59" s="101"/>
      <c r="AE59" s="135"/>
      <c r="AF59" s="100"/>
      <c r="AG59" s="100"/>
      <c r="AH59" s="138"/>
      <c r="AI59" s="138"/>
      <c r="AJ59" s="138"/>
      <c r="AK59" s="138"/>
      <c r="AL59" s="139"/>
    </row>
    <row r="60" spans="1:38" s="94" customFormat="1" ht="11.1" customHeight="1" x14ac:dyDescent="0.2">
      <c r="A60" s="276"/>
      <c r="B60" s="102" t="s">
        <v>104</v>
      </c>
      <c r="C60" s="102">
        <v>6125</v>
      </c>
      <c r="D60" s="96">
        <f t="shared" si="3"/>
        <v>0</v>
      </c>
      <c r="E60" s="69"/>
      <c r="F60" s="69"/>
      <c r="G60" s="69"/>
      <c r="H60" s="69"/>
      <c r="I60" s="69"/>
      <c r="J60" s="69"/>
      <c r="K60" s="69"/>
      <c r="L60" s="69"/>
      <c r="M60" s="69"/>
      <c r="N60" s="100"/>
      <c r="O60" s="100"/>
      <c r="P60" s="100"/>
      <c r="Q60" s="100"/>
      <c r="R60" s="100"/>
      <c r="S60" s="100"/>
      <c r="T60" s="100"/>
      <c r="U60" s="69"/>
      <c r="V60" s="69"/>
      <c r="W60" s="100"/>
      <c r="X60" s="100"/>
      <c r="Y60" s="100"/>
      <c r="Z60" s="100"/>
      <c r="AA60" s="100"/>
      <c r="AB60" s="100"/>
      <c r="AC60" s="101"/>
      <c r="AD60" s="101"/>
      <c r="AE60" s="100"/>
      <c r="AF60" s="100"/>
      <c r="AG60" s="100"/>
      <c r="AH60" s="138"/>
      <c r="AI60" s="138"/>
      <c r="AJ60" s="138"/>
      <c r="AK60" s="138"/>
      <c r="AL60" s="139"/>
    </row>
    <row r="61" spans="1:38" s="94" customFormat="1" ht="11.1" customHeight="1" x14ac:dyDescent="0.2">
      <c r="A61" s="276"/>
      <c r="B61" s="102" t="s">
        <v>105</v>
      </c>
      <c r="C61" s="102">
        <v>6119</v>
      </c>
      <c r="D61" s="96">
        <f t="shared" si="3"/>
        <v>0</v>
      </c>
      <c r="E61" s="69"/>
      <c r="F61" s="69"/>
      <c r="G61" s="69"/>
      <c r="H61" s="69"/>
      <c r="I61" s="69"/>
      <c r="J61" s="69"/>
      <c r="K61" s="69"/>
      <c r="L61" s="69"/>
      <c r="M61" s="69"/>
      <c r="N61" s="100"/>
      <c r="O61" s="100"/>
      <c r="P61" s="100"/>
      <c r="Q61" s="100"/>
      <c r="R61" s="100"/>
      <c r="S61" s="100"/>
      <c r="T61" s="100"/>
      <c r="U61" s="69"/>
      <c r="V61" s="69"/>
      <c r="W61" s="100"/>
      <c r="X61" s="100"/>
      <c r="Y61" s="100"/>
      <c r="Z61" s="100"/>
      <c r="AA61" s="100"/>
      <c r="AB61" s="100"/>
      <c r="AC61" s="101"/>
      <c r="AD61" s="101"/>
      <c r="AE61" s="100"/>
      <c r="AF61" s="100"/>
      <c r="AG61" s="100"/>
      <c r="AH61" s="138"/>
      <c r="AI61" s="138"/>
      <c r="AJ61" s="138"/>
      <c r="AK61" s="138"/>
      <c r="AL61" s="139"/>
    </row>
    <row r="62" spans="1:38" s="94" customFormat="1" ht="11.1" customHeight="1" x14ac:dyDescent="0.2">
      <c r="A62" s="276"/>
      <c r="B62" s="102" t="s">
        <v>106</v>
      </c>
      <c r="C62" s="102">
        <v>6130</v>
      </c>
      <c r="D62" s="96">
        <f t="shared" si="3"/>
        <v>0</v>
      </c>
      <c r="E62" s="69"/>
      <c r="F62" s="69" t="s">
        <v>191</v>
      </c>
      <c r="G62" s="69"/>
      <c r="H62" s="69"/>
      <c r="I62" s="69"/>
      <c r="J62" s="69"/>
      <c r="K62" s="69"/>
      <c r="L62" s="69"/>
      <c r="M62" s="69"/>
      <c r="N62" s="100"/>
      <c r="O62" s="100"/>
      <c r="P62" s="100"/>
      <c r="Q62" s="100"/>
      <c r="R62" s="135"/>
      <c r="S62" s="100"/>
      <c r="T62" s="100"/>
      <c r="U62" s="69"/>
      <c r="V62" s="69"/>
      <c r="W62" s="100"/>
      <c r="X62" s="100"/>
      <c r="Y62" s="100"/>
      <c r="Z62" s="100"/>
      <c r="AA62" s="100"/>
      <c r="AB62" s="100"/>
      <c r="AC62" s="101"/>
      <c r="AD62" s="101"/>
      <c r="AE62" s="100"/>
      <c r="AF62" s="100"/>
      <c r="AG62" s="100"/>
      <c r="AH62" s="138"/>
      <c r="AI62" s="138"/>
      <c r="AJ62" s="138"/>
      <c r="AK62" s="138"/>
      <c r="AL62" s="139"/>
    </row>
    <row r="63" spans="1:38" s="94" customFormat="1" ht="11.1" customHeight="1" x14ac:dyDescent="0.2">
      <c r="A63" s="276"/>
      <c r="B63" s="102" t="s">
        <v>107</v>
      </c>
      <c r="C63" s="102">
        <v>6351</v>
      </c>
      <c r="D63" s="96">
        <f t="shared" si="3"/>
        <v>0</v>
      </c>
      <c r="E63" s="69"/>
      <c r="F63" s="69"/>
      <c r="G63" s="69"/>
      <c r="H63" s="69"/>
      <c r="I63" s="69"/>
      <c r="J63" s="69"/>
      <c r="K63" s="69"/>
      <c r="L63" s="69"/>
      <c r="M63" s="69"/>
      <c r="N63" s="100"/>
      <c r="O63" s="100"/>
      <c r="P63" s="100"/>
      <c r="Q63" s="100"/>
      <c r="R63" s="100"/>
      <c r="S63" s="100"/>
      <c r="T63" s="100"/>
      <c r="U63" s="69"/>
      <c r="V63" s="69"/>
      <c r="W63" s="100"/>
      <c r="X63" s="100"/>
      <c r="Y63" s="100"/>
      <c r="Z63" s="100"/>
      <c r="AA63" s="100"/>
      <c r="AB63" s="100"/>
      <c r="AC63" s="101"/>
      <c r="AD63" s="101"/>
      <c r="AE63" s="100"/>
      <c r="AF63" s="100"/>
      <c r="AG63" s="100"/>
      <c r="AH63" s="138"/>
      <c r="AI63" s="138"/>
      <c r="AJ63" s="138"/>
      <c r="AK63" s="138"/>
      <c r="AL63" s="139"/>
    </row>
    <row r="64" spans="1:38" s="94" customFormat="1" ht="11.1" customHeight="1" x14ac:dyDescent="0.2">
      <c r="A64" s="276"/>
      <c r="B64" s="102" t="s">
        <v>160</v>
      </c>
      <c r="C64" s="102">
        <v>6419</v>
      </c>
      <c r="D64" s="96">
        <f t="shared" si="3"/>
        <v>0</v>
      </c>
      <c r="E64" s="69"/>
      <c r="F64" s="69"/>
      <c r="G64" s="69"/>
      <c r="H64" s="69"/>
      <c r="I64" s="69"/>
      <c r="J64" s="69"/>
      <c r="K64" s="69"/>
      <c r="L64" s="69"/>
      <c r="M64" s="69"/>
      <c r="N64" s="100"/>
      <c r="O64" s="100"/>
      <c r="P64" s="100"/>
      <c r="Q64" s="100"/>
      <c r="R64" s="100"/>
      <c r="S64" s="100"/>
      <c r="T64" s="100"/>
      <c r="U64" s="69"/>
      <c r="V64" s="69"/>
      <c r="W64" s="100"/>
      <c r="X64" s="100"/>
      <c r="Y64" s="100"/>
      <c r="Z64" s="100"/>
      <c r="AA64" s="100"/>
      <c r="AB64" s="100"/>
      <c r="AC64" s="101"/>
      <c r="AD64" s="101"/>
      <c r="AE64" s="100"/>
      <c r="AF64" s="100"/>
      <c r="AG64" s="100"/>
      <c r="AH64" s="138"/>
      <c r="AI64" s="138"/>
      <c r="AJ64" s="138"/>
      <c r="AK64" s="138"/>
      <c r="AL64" s="139"/>
    </row>
    <row r="65" spans="1:38" s="94" customFormat="1" ht="11.1" customHeight="1" x14ac:dyDescent="0.2">
      <c r="A65" s="276"/>
      <c r="B65" s="102" t="s">
        <v>197</v>
      </c>
      <c r="C65" s="102">
        <v>6349</v>
      </c>
      <c r="D65" s="96">
        <f t="shared" si="3"/>
        <v>0</v>
      </c>
      <c r="E65" s="69"/>
      <c r="F65" s="69"/>
      <c r="G65" s="69"/>
      <c r="H65" s="69"/>
      <c r="I65" s="69"/>
      <c r="J65" s="69"/>
      <c r="K65" s="69"/>
      <c r="L65" s="69"/>
      <c r="M65" s="69"/>
      <c r="N65" s="100"/>
      <c r="O65" s="100"/>
      <c r="P65" s="100"/>
      <c r="Q65" s="100"/>
      <c r="R65" s="100"/>
      <c r="S65" s="100"/>
      <c r="T65" s="100"/>
      <c r="U65" s="69"/>
      <c r="V65" s="69"/>
      <c r="W65" s="100"/>
      <c r="X65" s="100"/>
      <c r="Y65" s="100"/>
      <c r="Z65" s="100"/>
      <c r="AA65" s="100"/>
      <c r="AB65" s="100"/>
      <c r="AC65" s="101"/>
      <c r="AD65" s="101"/>
      <c r="AE65" s="100" t="s">
        <v>191</v>
      </c>
      <c r="AF65" s="100"/>
      <c r="AG65" s="100"/>
      <c r="AH65" s="138"/>
      <c r="AI65" s="138"/>
      <c r="AJ65" s="138"/>
      <c r="AK65" s="138"/>
      <c r="AL65" s="139"/>
    </row>
    <row r="66" spans="1:38" s="94" customFormat="1" ht="15" customHeight="1" thickBot="1" x14ac:dyDescent="0.25">
      <c r="A66" s="277"/>
      <c r="B66" s="108" t="s">
        <v>110</v>
      </c>
      <c r="C66" s="109" t="s">
        <v>108</v>
      </c>
      <c r="D66" s="118">
        <f t="shared" si="3"/>
        <v>2259300</v>
      </c>
      <c r="E66" s="178">
        <f>SUM(E56:E65)</f>
        <v>330000</v>
      </c>
      <c r="F66" s="178">
        <f t="shared" ref="F66:AI66" si="4">SUM(F56:F65)</f>
        <v>100000</v>
      </c>
      <c r="G66" s="178">
        <f t="shared" si="4"/>
        <v>0</v>
      </c>
      <c r="H66" s="178">
        <f t="shared" si="4"/>
        <v>0</v>
      </c>
      <c r="I66" s="178">
        <f t="shared" si="4"/>
        <v>0</v>
      </c>
      <c r="J66" s="178">
        <f t="shared" si="4"/>
        <v>0</v>
      </c>
      <c r="K66" s="178">
        <f t="shared" si="4"/>
        <v>0</v>
      </c>
      <c r="L66" s="178">
        <f t="shared" si="4"/>
        <v>0</v>
      </c>
      <c r="M66" s="178">
        <f t="shared" si="4"/>
        <v>0</v>
      </c>
      <c r="N66" s="178">
        <f t="shared" si="4"/>
        <v>0</v>
      </c>
      <c r="O66" s="178">
        <f t="shared" si="4"/>
        <v>0</v>
      </c>
      <c r="P66" s="178">
        <f t="shared" si="4"/>
        <v>0</v>
      </c>
      <c r="Q66" s="178">
        <f t="shared" si="4"/>
        <v>0</v>
      </c>
      <c r="R66" s="178">
        <f t="shared" si="4"/>
        <v>0</v>
      </c>
      <c r="S66" s="178">
        <f t="shared" si="4"/>
        <v>0</v>
      </c>
      <c r="T66" s="178">
        <f t="shared" si="4"/>
        <v>0</v>
      </c>
      <c r="U66" s="178">
        <f t="shared" si="4"/>
        <v>0</v>
      </c>
      <c r="V66" s="178">
        <f t="shared" si="4"/>
        <v>0</v>
      </c>
      <c r="W66" s="178">
        <f t="shared" si="4"/>
        <v>0</v>
      </c>
      <c r="X66" s="178">
        <f t="shared" si="4"/>
        <v>0</v>
      </c>
      <c r="Y66" s="178">
        <f t="shared" si="4"/>
        <v>0</v>
      </c>
      <c r="Z66" s="178">
        <f t="shared" si="4"/>
        <v>300000</v>
      </c>
      <c r="AA66" s="178">
        <f t="shared" si="4"/>
        <v>1529300</v>
      </c>
      <c r="AB66" s="178">
        <f t="shared" si="4"/>
        <v>0</v>
      </c>
      <c r="AC66" s="178"/>
      <c r="AD66" s="178">
        <f t="shared" si="4"/>
        <v>0</v>
      </c>
      <c r="AE66" s="178">
        <f t="shared" si="4"/>
        <v>0</v>
      </c>
      <c r="AF66" s="179">
        <f t="shared" si="4"/>
        <v>0</v>
      </c>
      <c r="AG66" s="179">
        <f t="shared" si="4"/>
        <v>0</v>
      </c>
      <c r="AH66" s="179">
        <f t="shared" si="4"/>
        <v>0</v>
      </c>
      <c r="AI66" s="179">
        <f t="shared" si="4"/>
        <v>0</v>
      </c>
      <c r="AJ66" s="179">
        <f>SUM(AJ56:AJ65)</f>
        <v>0</v>
      </c>
      <c r="AK66" s="179">
        <f>SUM(AK56:AK65)</f>
        <v>0</v>
      </c>
      <c r="AL66" s="180">
        <f>SUM(AL56:AL65)</f>
        <v>0</v>
      </c>
    </row>
    <row r="67" spans="1:38" ht="21.75" customHeight="1" thickBot="1" x14ac:dyDescent="0.25">
      <c r="A67" s="119"/>
      <c r="B67" s="120" t="s">
        <v>109</v>
      </c>
      <c r="C67" s="268">
        <f>SUM(E67:AL67)</f>
        <v>8189300</v>
      </c>
      <c r="D67" s="269"/>
      <c r="E67" s="121">
        <f t="shared" ref="E67:AG67" si="5">E55+E66</f>
        <v>620000</v>
      </c>
      <c r="F67" s="121">
        <f t="shared" si="5"/>
        <v>100000</v>
      </c>
      <c r="G67" s="121">
        <f t="shared" si="5"/>
        <v>12000</v>
      </c>
      <c r="H67" s="121">
        <f t="shared" si="5"/>
        <v>125000</v>
      </c>
      <c r="I67" s="121">
        <f t="shared" si="5"/>
        <v>252000</v>
      </c>
      <c r="J67" s="121">
        <f t="shared" si="5"/>
        <v>92000</v>
      </c>
      <c r="K67" s="121">
        <f t="shared" si="5"/>
        <v>365000</v>
      </c>
      <c r="L67" s="121">
        <f t="shared" si="5"/>
        <v>119000</v>
      </c>
      <c r="M67" s="121">
        <f t="shared" si="5"/>
        <v>0</v>
      </c>
      <c r="N67" s="121">
        <f t="shared" si="5"/>
        <v>0</v>
      </c>
      <c r="O67" s="121">
        <f t="shared" si="5"/>
        <v>50000</v>
      </c>
      <c r="P67" s="121">
        <f t="shared" si="5"/>
        <v>0</v>
      </c>
      <c r="Q67" s="121">
        <f t="shared" si="5"/>
        <v>290000</v>
      </c>
      <c r="R67" s="121">
        <f t="shared" si="5"/>
        <v>315000</v>
      </c>
      <c r="S67" s="121">
        <f t="shared" si="5"/>
        <v>15000</v>
      </c>
      <c r="T67" s="121">
        <f t="shared" si="5"/>
        <v>0</v>
      </c>
      <c r="U67" s="121">
        <f t="shared" si="5"/>
        <v>2000</v>
      </c>
      <c r="V67" s="121">
        <f t="shared" si="5"/>
        <v>380000</v>
      </c>
      <c r="W67" s="121">
        <f t="shared" si="5"/>
        <v>0</v>
      </c>
      <c r="X67" s="121">
        <f t="shared" si="5"/>
        <v>0</v>
      </c>
      <c r="Y67" s="121">
        <f t="shared" si="5"/>
        <v>602000</v>
      </c>
      <c r="Z67" s="121">
        <f t="shared" si="5"/>
        <v>1150000</v>
      </c>
      <c r="AA67" s="121">
        <f t="shared" si="5"/>
        <v>1589300</v>
      </c>
      <c r="AB67" s="121">
        <f t="shared" si="5"/>
        <v>24000</v>
      </c>
      <c r="AC67" s="122"/>
      <c r="AD67" s="122">
        <f t="shared" si="5"/>
        <v>765000</v>
      </c>
      <c r="AE67" s="123">
        <f t="shared" si="5"/>
        <v>1214000</v>
      </c>
      <c r="AF67" s="142">
        <f>AF55+AF66</f>
        <v>30000</v>
      </c>
      <c r="AG67" s="142">
        <f t="shared" si="5"/>
        <v>35000</v>
      </c>
      <c r="AH67" s="142">
        <f>AH55+AH66</f>
        <v>40000</v>
      </c>
      <c r="AI67" s="142">
        <f>AI55+AI66</f>
        <v>3000</v>
      </c>
      <c r="AJ67" s="142">
        <f>AJ55+AJ66</f>
        <v>0</v>
      </c>
      <c r="AK67" s="142">
        <f>AK55+AK66</f>
        <v>0</v>
      </c>
      <c r="AL67" s="143">
        <f>AL55+AL66</f>
        <v>0</v>
      </c>
    </row>
    <row r="68" spans="1:38" ht="9.9499999999999993" customHeight="1" thickTop="1" x14ac:dyDescent="0.2">
      <c r="A68" s="125"/>
      <c r="B68" s="125"/>
      <c r="C68" s="125"/>
      <c r="D68" s="125"/>
    </row>
    <row r="69" spans="1:38" ht="9.9499999999999993" customHeight="1" x14ac:dyDescent="0.2">
      <c r="A69" s="126"/>
      <c r="B69" s="126"/>
      <c r="C69" s="126"/>
      <c r="D69" s="126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4"/>
      <c r="AJ69" s="124"/>
    </row>
    <row r="70" spans="1:38" ht="9.9499999999999993" customHeight="1" x14ac:dyDescent="0.2">
      <c r="A70" s="126"/>
      <c r="B70" s="126"/>
      <c r="C70" s="126"/>
      <c r="D70" s="126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4"/>
      <c r="AJ70" s="124"/>
    </row>
    <row r="71" spans="1:38" ht="9.9499999999999993" customHeight="1" x14ac:dyDescent="0.2">
      <c r="B71" s="126"/>
      <c r="C71" s="126"/>
      <c r="D71" s="126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4"/>
      <c r="AJ71" s="124"/>
    </row>
    <row r="72" spans="1:38" ht="9.9499999999999993" customHeight="1" x14ac:dyDescent="0.2">
      <c r="D72" s="126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</row>
    <row r="73" spans="1:38" ht="9.9499999999999993" customHeight="1" x14ac:dyDescent="0.2">
      <c r="D73" s="126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</row>
    <row r="74" spans="1:38" ht="9.9499999999999993" customHeight="1" x14ac:dyDescent="0.2">
      <c r="D74" s="126"/>
    </row>
    <row r="75" spans="1:38" ht="9.9499999999999993" customHeight="1" x14ac:dyDescent="0.2">
      <c r="D75" s="126"/>
    </row>
    <row r="76" spans="1:38" ht="9.9499999999999993" customHeight="1" x14ac:dyDescent="0.2">
      <c r="D76" s="126"/>
    </row>
    <row r="77" spans="1:38" ht="9.9499999999999993" customHeight="1" x14ac:dyDescent="0.2">
      <c r="D77" s="126"/>
    </row>
    <row r="78" spans="1:38" ht="9.9499999999999993" customHeight="1" x14ac:dyDescent="0.2">
      <c r="D78" s="126"/>
    </row>
    <row r="79" spans="1:38" ht="9.9499999999999993" customHeight="1" x14ac:dyDescent="0.2">
      <c r="D79" s="126"/>
    </row>
    <row r="80" spans="1:38" ht="9.9499999999999993" customHeight="1" x14ac:dyDescent="0.2">
      <c r="D80" s="126"/>
    </row>
    <row r="81" spans="4:4" ht="9.9499999999999993" customHeight="1" x14ac:dyDescent="0.2">
      <c r="D81" s="126"/>
    </row>
    <row r="82" spans="4:4" ht="9.9499999999999993" customHeight="1" x14ac:dyDescent="0.2">
      <c r="D82" s="126"/>
    </row>
    <row r="83" spans="4:4" ht="9.9499999999999993" customHeight="1" x14ac:dyDescent="0.2">
      <c r="D83" s="126"/>
    </row>
    <row r="84" spans="4:4" ht="9.9499999999999993" customHeight="1" x14ac:dyDescent="0.2">
      <c r="D84" s="126"/>
    </row>
    <row r="85" spans="4:4" ht="9.9499999999999993" customHeight="1" x14ac:dyDescent="0.2">
      <c r="D85" s="126"/>
    </row>
    <row r="86" spans="4:4" ht="9.9499999999999993" customHeight="1" x14ac:dyDescent="0.2">
      <c r="D86" s="126"/>
    </row>
    <row r="87" spans="4:4" ht="9.9499999999999993" customHeight="1" x14ac:dyDescent="0.2">
      <c r="D87" s="126"/>
    </row>
    <row r="88" spans="4:4" ht="9.9499999999999993" customHeight="1" x14ac:dyDescent="0.2">
      <c r="D88" s="126"/>
    </row>
    <row r="89" spans="4:4" ht="9.9499999999999993" customHeight="1" x14ac:dyDescent="0.2">
      <c r="D89" s="126"/>
    </row>
    <row r="90" spans="4:4" ht="9.9499999999999993" customHeight="1" x14ac:dyDescent="0.2">
      <c r="D90" s="126"/>
    </row>
    <row r="91" spans="4:4" ht="9.9499999999999993" customHeight="1" x14ac:dyDescent="0.2">
      <c r="D91" s="126"/>
    </row>
    <row r="92" spans="4:4" ht="9.9499999999999993" customHeight="1" x14ac:dyDescent="0.2">
      <c r="D92" s="126"/>
    </row>
    <row r="93" spans="4:4" ht="9.9499999999999993" customHeight="1" x14ac:dyDescent="0.2">
      <c r="D93" s="126"/>
    </row>
    <row r="94" spans="4:4" ht="9.9499999999999993" customHeight="1" x14ac:dyDescent="0.2">
      <c r="D94" s="126"/>
    </row>
    <row r="95" spans="4:4" ht="9.9499999999999993" customHeight="1" x14ac:dyDescent="0.2">
      <c r="D95" s="126"/>
    </row>
    <row r="96" spans="4:4" ht="9.9499999999999993" customHeight="1" x14ac:dyDescent="0.2">
      <c r="D96" s="126"/>
    </row>
    <row r="97" spans="4:4" ht="9.9499999999999993" customHeight="1" x14ac:dyDescent="0.2">
      <c r="D97" s="126"/>
    </row>
    <row r="98" spans="4:4" ht="9.9499999999999993" customHeight="1" x14ac:dyDescent="0.2">
      <c r="D98" s="126"/>
    </row>
    <row r="99" spans="4:4" ht="9.9499999999999993" customHeight="1" x14ac:dyDescent="0.2">
      <c r="D99" s="126"/>
    </row>
  </sheetData>
  <sheetProtection insertColumns="0" insertRows="0" selectLockedCells="1"/>
  <mergeCells count="5">
    <mergeCell ref="C67:D67"/>
    <mergeCell ref="C1:C2"/>
    <mergeCell ref="A3:A55"/>
    <mergeCell ref="A56:A66"/>
    <mergeCell ref="A1:B2"/>
  </mergeCells>
  <phoneticPr fontId="0" type="noConversion"/>
  <pageMargins left="1.0629921259842521" right="0.35433070866141736" top="0.62992125984251968" bottom="0.15748031496062992" header="0.15748031496062992" footer="0.15748031496062992"/>
  <pageSetup paperSize="8" orientation="landscape" r:id="rId1"/>
  <headerFooter alignWithMargins="0">
    <oddHeader>&amp;C&amp;"Arial,Tučné"&amp;14Obec Písečné - rozpočet 2017  návrh
&amp;"Arial,tučné kurzíva"&amp;11Výdaje třídy 5 a 6 (běžné a kapitálové výdaje)</oddHeader>
    <oddFooter>&amp;A&amp;RStránka &amp;P</oddFooter>
  </headerFooter>
  <colBreaks count="2" manualBreakCount="2">
    <brk id="17" max="66" man="1"/>
    <brk id="31" max="66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6"/>
  <sheetViews>
    <sheetView view="pageLayout" zoomScaleNormal="100" workbookViewId="0">
      <selection activeCell="B43" sqref="B43"/>
    </sheetView>
  </sheetViews>
  <sheetFormatPr defaultRowHeight="12.75" x14ac:dyDescent="0.2"/>
  <cols>
    <col min="1" max="1" width="2.42578125" customWidth="1"/>
    <col min="2" max="2" width="9.7109375" style="32" customWidth="1"/>
    <col min="3" max="3" width="27.28515625" customWidth="1"/>
    <col min="4" max="6" width="14.7109375" customWidth="1"/>
  </cols>
  <sheetData>
    <row r="1" spans="1:6" ht="13.5" thickBot="1" x14ac:dyDescent="0.25"/>
    <row r="2" spans="1:6" ht="39.75" customHeight="1" thickTop="1" thickBot="1" x14ac:dyDescent="0.25">
      <c r="B2" s="161" t="s">
        <v>145</v>
      </c>
      <c r="C2" s="162" t="s">
        <v>146</v>
      </c>
      <c r="D2" s="160" t="s">
        <v>147</v>
      </c>
      <c r="E2" s="160" t="s">
        <v>153</v>
      </c>
      <c r="F2" s="163" t="s">
        <v>148</v>
      </c>
    </row>
    <row r="3" spans="1:6" x14ac:dyDescent="0.2">
      <c r="A3" s="146">
        <v>5</v>
      </c>
      <c r="B3" s="150">
        <f>INDEX(Výdaje!$1:$10000,1,A3)</f>
        <v>1031</v>
      </c>
      <c r="C3" s="151" t="str">
        <f>INDEX(Výdaje!$1:$10000,2,A3)</f>
        <v>Les</v>
      </c>
      <c r="D3" s="148">
        <f>INDEX(Výdaje!$1:$10000,67,A3)</f>
        <v>620000</v>
      </c>
      <c r="E3" s="148">
        <f>INDEX(Výdaje!$1:$10000,55,A3)</f>
        <v>290000</v>
      </c>
      <c r="F3" s="149">
        <f>INDEX(Výdaje!$1:$10000,66,A3)</f>
        <v>330000</v>
      </c>
    </row>
    <row r="4" spans="1:6" x14ac:dyDescent="0.2">
      <c r="A4" s="146">
        <f>A3+1</f>
        <v>6</v>
      </c>
      <c r="B4" s="147">
        <f>INDEX(Výdaje!$1:$10000,1,A4)</f>
        <v>3429</v>
      </c>
      <c r="C4" s="20" t="str">
        <f>INDEX(Výdaje!$1:$10000,2,A4)</f>
        <v>centrum služeb</v>
      </c>
      <c r="D4" s="148">
        <f>INDEX(Výdaje!$1:$10000,67,A4)</f>
        <v>100000</v>
      </c>
      <c r="E4" s="148">
        <f>INDEX(Výdaje!$1:$10000,55,A4)</f>
        <v>0</v>
      </c>
      <c r="F4" s="149">
        <f>INDEX(Výdaje!$1:$10000,66,A4)</f>
        <v>100000</v>
      </c>
    </row>
    <row r="5" spans="1:6" x14ac:dyDescent="0.2">
      <c r="A5" s="146">
        <f t="shared" ref="A5:A45" si="0">A4+1</f>
        <v>7</v>
      </c>
      <c r="B5" s="147">
        <f>INDEX(Výdaje!$1:$10000,1,A5)</f>
        <v>2141</v>
      </c>
      <c r="C5" s="20" t="str">
        <f>INDEX(Výdaje!$1:$10000,2,A5)</f>
        <v>Vnitřní obchodí</v>
      </c>
      <c r="D5" s="148">
        <f>INDEX(Výdaje!$1:$10000,67,A5)</f>
        <v>12000</v>
      </c>
      <c r="E5" s="148">
        <f>INDEX(Výdaje!$1:$10000,55,A5)</f>
        <v>12000</v>
      </c>
      <c r="F5" s="149">
        <f>INDEX(Výdaje!$1:$10000,66,A5)</f>
        <v>0</v>
      </c>
    </row>
    <row r="6" spans="1:6" x14ac:dyDescent="0.2">
      <c r="A6" s="146">
        <f t="shared" si="0"/>
        <v>8</v>
      </c>
      <c r="B6" s="147">
        <f>INDEX(Výdaje!$1:$10000,1,A6)</f>
        <v>2212</v>
      </c>
      <c r="C6" s="20" t="str">
        <f>INDEX(Výdaje!$1:$10000,2,A6)</f>
        <v>Silnice</v>
      </c>
      <c r="D6" s="148">
        <f>INDEX(Výdaje!$1:$10000,67,A6)</f>
        <v>125000</v>
      </c>
      <c r="E6" s="148">
        <f>INDEX(Výdaje!$1:$10000,55,A6)</f>
        <v>125000</v>
      </c>
      <c r="F6" s="149">
        <f>INDEX(Výdaje!$1:$10000,66,A6)</f>
        <v>0</v>
      </c>
    </row>
    <row r="7" spans="1:6" x14ac:dyDescent="0.2">
      <c r="A7" s="146">
        <f t="shared" si="0"/>
        <v>9</v>
      </c>
      <c r="B7" s="147">
        <f>INDEX(Výdaje!$1:$10000,1,A7)</f>
        <v>2310</v>
      </c>
      <c r="C7" s="20" t="str">
        <f>INDEX(Výdaje!$1:$10000,2,A7)</f>
        <v>Voda</v>
      </c>
      <c r="D7" s="148">
        <f>INDEX(Výdaje!$1:$10000,67,A7)</f>
        <v>252000</v>
      </c>
      <c r="E7" s="148">
        <f>INDEX(Výdaje!$1:$10000,55,A7)</f>
        <v>252000</v>
      </c>
      <c r="F7" s="149">
        <f>INDEX(Výdaje!$1:$10000,66,A7)</f>
        <v>0</v>
      </c>
    </row>
    <row r="8" spans="1:6" x14ac:dyDescent="0.2">
      <c r="A8" s="146">
        <f t="shared" si="0"/>
        <v>10</v>
      </c>
      <c r="B8" s="147">
        <f>INDEX(Výdaje!$1:$10000,1,A8)</f>
        <v>2321</v>
      </c>
      <c r="C8" s="20" t="str">
        <f>INDEX(Výdaje!$1:$10000,2,A8)</f>
        <v>Kanalizace</v>
      </c>
      <c r="D8" s="148">
        <f>INDEX(Výdaje!$1:$10000,67,A8)</f>
        <v>92000</v>
      </c>
      <c r="E8" s="148">
        <f>INDEX(Výdaje!$1:$10000,55,A8)</f>
        <v>92000</v>
      </c>
      <c r="F8" s="149">
        <f>INDEX(Výdaje!$1:$10000,66,A8)</f>
        <v>0</v>
      </c>
    </row>
    <row r="9" spans="1:6" x14ac:dyDescent="0.2">
      <c r="A9" s="146">
        <f t="shared" si="0"/>
        <v>11</v>
      </c>
      <c r="B9" s="147">
        <f>INDEX(Výdaje!$1:$10000,1,A9)</f>
        <v>3111</v>
      </c>
      <c r="C9" s="20" t="str">
        <f>INDEX(Výdaje!$1:$10000,2,A9)</f>
        <v>MŠ</v>
      </c>
      <c r="D9" s="148">
        <f>INDEX(Výdaje!$1:$10000,67,A9)</f>
        <v>365000</v>
      </c>
      <c r="E9" s="148">
        <f>INDEX(Výdaje!$1:$10000,55,A9)</f>
        <v>365000</v>
      </c>
      <c r="F9" s="149">
        <f>INDEX(Výdaje!$1:$10000,66,A9)</f>
        <v>0</v>
      </c>
    </row>
    <row r="10" spans="1:6" x14ac:dyDescent="0.2">
      <c r="A10" s="146">
        <f t="shared" si="0"/>
        <v>12</v>
      </c>
      <c r="B10" s="147">
        <f>INDEX(Výdaje!$1:$10000,1,A10)</f>
        <v>3314</v>
      </c>
      <c r="C10" s="20" t="str">
        <f>INDEX(Výdaje!$1:$10000,2,A10)</f>
        <v>Knihovna</v>
      </c>
      <c r="D10" s="148">
        <f>INDEX(Výdaje!$1:$10000,67,A10)</f>
        <v>119000</v>
      </c>
      <c r="E10" s="148">
        <f>INDEX(Výdaje!$1:$10000,55,A10)</f>
        <v>119000</v>
      </c>
      <c r="F10" s="149">
        <f>INDEX(Výdaje!$1:$10000,66,A10)</f>
        <v>0</v>
      </c>
    </row>
    <row r="11" spans="1:6" x14ac:dyDescent="0.2">
      <c r="A11" s="146">
        <f t="shared" si="0"/>
        <v>13</v>
      </c>
      <c r="B11" s="147">
        <f>INDEX(Výdaje!$1:$10000,1,A11)</f>
        <v>3319</v>
      </c>
      <c r="C11" s="20" t="str">
        <f>INDEX(Výdaje!$1:$10000,2,A11)</f>
        <v>kultura zámek</v>
      </c>
      <c r="D11" s="148">
        <f>INDEX(Výdaje!$1:$10000,67,A11)</f>
        <v>0</v>
      </c>
      <c r="E11" s="148">
        <f>INDEX(Výdaje!$1:$10000,55,A11)</f>
        <v>0</v>
      </c>
      <c r="F11" s="149">
        <f>INDEX(Výdaje!$1:$10000,66,A11)</f>
        <v>0</v>
      </c>
    </row>
    <row r="12" spans="1:6" x14ac:dyDescent="0.2">
      <c r="A12" s="146">
        <f t="shared" si="0"/>
        <v>14</v>
      </c>
      <c r="B12" s="147">
        <f>INDEX(Výdaje!$1:$10000,1,A12)</f>
        <v>3322</v>
      </c>
      <c r="C12" s="20" t="str">
        <f>INDEX(Výdaje!$1:$10000,2,A12)</f>
        <v>obnova kul.památek</v>
      </c>
      <c r="D12" s="148">
        <f>INDEX(Výdaje!$1:$10000,67,A12)</f>
        <v>0</v>
      </c>
      <c r="E12" s="148">
        <f>INDEX(Výdaje!$1:$10000,55,A12)</f>
        <v>0</v>
      </c>
      <c r="F12" s="149">
        <f>INDEX(Výdaje!$1:$10000,66,A12)</f>
        <v>0</v>
      </c>
    </row>
    <row r="13" spans="1:6" x14ac:dyDescent="0.2">
      <c r="A13" s="146">
        <f t="shared" si="0"/>
        <v>15</v>
      </c>
      <c r="B13" s="147">
        <f>INDEX(Výdaje!$1:$10000,1,A13)</f>
        <v>4351</v>
      </c>
      <c r="C13" s="20" t="str">
        <f>INDEX(Výdaje!$1:$10000,2,A13)</f>
        <v>Pečovatelská služba</v>
      </c>
      <c r="D13" s="148">
        <f>INDEX(Výdaje!$1:$10000,67,A13)</f>
        <v>50000</v>
      </c>
      <c r="E13" s="148">
        <f>INDEX(Výdaje!$1:$10000,55,A13)</f>
        <v>50000</v>
      </c>
      <c r="F13" s="149">
        <f>INDEX(Výdaje!$1:$10000,66,A13)</f>
        <v>0</v>
      </c>
    </row>
    <row r="14" spans="1:6" x14ac:dyDescent="0.2">
      <c r="A14" s="146">
        <f t="shared" si="0"/>
        <v>16</v>
      </c>
      <c r="B14" s="147">
        <f>INDEX(Výdaje!$1:$10000,1,A14)</f>
        <v>2219</v>
      </c>
      <c r="C14" s="20" t="str">
        <f>INDEX(Výdaje!$1:$10000,2,A14)</f>
        <v>pozemní komunikace</v>
      </c>
      <c r="D14" s="148">
        <f>INDEX(Výdaje!$1:$10000,67,A14)</f>
        <v>0</v>
      </c>
      <c r="E14" s="148">
        <f>INDEX(Výdaje!$1:$10000,55,A14)</f>
        <v>0</v>
      </c>
      <c r="F14" s="149">
        <f>INDEX(Výdaje!$1:$10000,66,A14)</f>
        <v>0</v>
      </c>
    </row>
    <row r="15" spans="1:6" x14ac:dyDescent="0.2">
      <c r="A15" s="146">
        <f t="shared" si="0"/>
        <v>17</v>
      </c>
      <c r="B15" s="147">
        <f>INDEX(Výdaje!$1:$10000,1,A15)</f>
        <v>3399</v>
      </c>
      <c r="C15" s="20" t="str">
        <f>INDEX(Výdaje!$1:$10000,2,A15)</f>
        <v>kultura ,církve ,sděl. Prostředky</v>
      </c>
      <c r="D15" s="148">
        <f>INDEX(Výdaje!$1:$10000,67,A15)</f>
        <v>290000</v>
      </c>
      <c r="E15" s="148">
        <f>INDEX(Výdaje!$1:$10000,55,A15)</f>
        <v>290000</v>
      </c>
      <c r="F15" s="149">
        <f>INDEX(Výdaje!$1:$10000,66,A15)</f>
        <v>0</v>
      </c>
    </row>
    <row r="16" spans="1:6" x14ac:dyDescent="0.2">
      <c r="A16" s="146">
        <f t="shared" si="0"/>
        <v>18</v>
      </c>
      <c r="B16" s="147">
        <f>INDEX(Výdaje!$1:$10000,1,A16)</f>
        <v>3419</v>
      </c>
      <c r="C16" s="20" t="str">
        <f>INDEX(Výdaje!$1:$10000,2,A16)</f>
        <v>Tělovýchovná činnost</v>
      </c>
      <c r="D16" s="148">
        <f>INDEX(Výdaje!$1:$10000,67,A16)</f>
        <v>315000</v>
      </c>
      <c r="E16" s="148">
        <f>INDEX(Výdaje!$1:$10000,55,A16)</f>
        <v>315000</v>
      </c>
      <c r="F16" s="149">
        <f>INDEX(Výdaje!$1:$10000,66,A16)</f>
        <v>0</v>
      </c>
    </row>
    <row r="17" spans="1:6" x14ac:dyDescent="0.2">
      <c r="A17" s="146">
        <f t="shared" si="0"/>
        <v>19</v>
      </c>
      <c r="B17" s="147">
        <f>INDEX(Výdaje!$1:$10000,1,A17)</f>
        <v>3421</v>
      </c>
      <c r="C17" s="20" t="str">
        <f>INDEX(Výdaje!$1:$10000,2,A17)</f>
        <v>mládež</v>
      </c>
      <c r="D17" s="148">
        <f>INDEX(Výdaje!$1:$10000,67,A17)</f>
        <v>15000</v>
      </c>
      <c r="E17" s="148">
        <f>INDEX(Výdaje!$1:$10000,55,A17)</f>
        <v>15000</v>
      </c>
      <c r="F17" s="149">
        <f>INDEX(Výdaje!$1:$10000,66,A17)</f>
        <v>0</v>
      </c>
    </row>
    <row r="18" spans="1:6" x14ac:dyDescent="0.2">
      <c r="A18" s="146">
        <f t="shared" si="0"/>
        <v>20</v>
      </c>
      <c r="B18" s="147">
        <f>INDEX(Výdaje!$1:$10000,1,A18)</f>
        <v>2141</v>
      </c>
      <c r="C18" s="20" t="str">
        <f>INDEX(Výdaje!$1:$10000,2,A18)</f>
        <v>Vnitřní obchod</v>
      </c>
      <c r="D18" s="148">
        <f>INDEX(Výdaje!$1:$10000,67,A18)</f>
        <v>0</v>
      </c>
      <c r="E18" s="148">
        <f>INDEX(Výdaje!$1:$10000,55,A18)</f>
        <v>0</v>
      </c>
      <c r="F18" s="149">
        <f>INDEX(Výdaje!$1:$10000,66,A18)</f>
        <v>0</v>
      </c>
    </row>
    <row r="19" spans="1:6" x14ac:dyDescent="0.2">
      <c r="A19" s="146">
        <f t="shared" si="0"/>
        <v>21</v>
      </c>
      <c r="B19" s="147">
        <f>INDEX(Výdaje!$1:$10000,1,A19)</f>
        <v>3612</v>
      </c>
      <c r="C19" s="20" t="str">
        <f>INDEX(Výdaje!$1:$10000,2,A19)</f>
        <v>Byty</v>
      </c>
      <c r="D19" s="148">
        <f>INDEX(Výdaje!$1:$10000,67,A19)</f>
        <v>2000</v>
      </c>
      <c r="E19" s="148">
        <f>INDEX(Výdaje!$1:$10000,55,A19)</f>
        <v>2000</v>
      </c>
      <c r="F19" s="149">
        <f>INDEX(Výdaje!$1:$10000,66,A19)</f>
        <v>0</v>
      </c>
    </row>
    <row r="20" spans="1:6" x14ac:dyDescent="0.2">
      <c r="A20" s="146">
        <f t="shared" si="0"/>
        <v>22</v>
      </c>
      <c r="B20" s="147">
        <f>INDEX(Výdaje!$1:$10000,1,A20)</f>
        <v>3631</v>
      </c>
      <c r="C20" s="20" t="str">
        <f>INDEX(Výdaje!$1:$10000,2,A20)</f>
        <v>Veřejné osvětlení</v>
      </c>
      <c r="D20" s="148">
        <f>INDEX(Výdaje!$1:$10000,67,A20)</f>
        <v>380000</v>
      </c>
      <c r="E20" s="148">
        <f>INDEX(Výdaje!$1:$10000,55,A20)</f>
        <v>380000</v>
      </c>
      <c r="F20" s="149">
        <f>INDEX(Výdaje!$1:$10000,66,A20)</f>
        <v>0</v>
      </c>
    </row>
    <row r="21" spans="1:6" x14ac:dyDescent="0.2">
      <c r="A21" s="146">
        <f t="shared" si="0"/>
        <v>23</v>
      </c>
      <c r="B21" s="147">
        <f>INDEX(Výdaje!$1:$10000,1,A21)</f>
        <v>3632</v>
      </c>
      <c r="C21" s="20" t="str">
        <f>INDEX(Výdaje!$1:$10000,2,A21)</f>
        <v>Hřbitov</v>
      </c>
      <c r="D21" s="148">
        <f>INDEX(Výdaje!$1:$10000,67,A21)</f>
        <v>0</v>
      </c>
      <c r="E21" s="148">
        <f>INDEX(Výdaje!$1:$10000,55,A21)</f>
        <v>0</v>
      </c>
      <c r="F21" s="149">
        <f>INDEX(Výdaje!$1:$10000,66,A21)</f>
        <v>0</v>
      </c>
    </row>
    <row r="22" spans="1:6" x14ac:dyDescent="0.2">
      <c r="A22" s="146">
        <f t="shared" si="0"/>
        <v>24</v>
      </c>
      <c r="B22" s="147">
        <f>INDEX(Výdaje!$1:$10000,1,A22)</f>
        <v>2221</v>
      </c>
      <c r="C22" s="20" t="str">
        <f>INDEX(Výdaje!$1:$10000,2,A22)</f>
        <v>silniční doprava</v>
      </c>
      <c r="D22" s="148">
        <f>INDEX(Výdaje!$1:$10000,67,A22)</f>
        <v>0</v>
      </c>
      <c r="E22" s="148">
        <f>INDEX(Výdaje!$1:$10000,55,A22)</f>
        <v>0</v>
      </c>
      <c r="F22" s="149">
        <f>INDEX(Výdaje!$1:$10000,66,A22)</f>
        <v>0</v>
      </c>
    </row>
    <row r="23" spans="1:6" x14ac:dyDescent="0.2">
      <c r="A23" s="146">
        <f t="shared" si="0"/>
        <v>25</v>
      </c>
      <c r="B23" s="147">
        <f>INDEX(Výdaje!$1:$10000,1,A23)</f>
        <v>3722</v>
      </c>
      <c r="C23" s="20" t="str">
        <f>INDEX(Výdaje!$1:$10000,2,A23)</f>
        <v>KO</v>
      </c>
      <c r="D23" s="148">
        <f>INDEX(Výdaje!$1:$10000,67,A23)</f>
        <v>602000</v>
      </c>
      <c r="E23" s="148">
        <f>INDEX(Výdaje!$1:$10000,55,A23)</f>
        <v>602000</v>
      </c>
      <c r="F23" s="149">
        <f>INDEX(Výdaje!$1:$10000,66,A23)</f>
        <v>0</v>
      </c>
    </row>
    <row r="24" spans="1:6" x14ac:dyDescent="0.2">
      <c r="A24" s="146">
        <f t="shared" si="0"/>
        <v>26</v>
      </c>
      <c r="B24" s="147">
        <f>INDEX(Výdaje!$1:$10000,1,A24)</f>
        <v>3745</v>
      </c>
      <c r="C24" s="20" t="str">
        <f>INDEX(Výdaje!$1:$10000,2,A24)</f>
        <v>VZ + VPP</v>
      </c>
      <c r="D24" s="148">
        <f>INDEX(Výdaje!$1:$10000,67,A24)</f>
        <v>1150000</v>
      </c>
      <c r="E24" s="148">
        <f>INDEX(Výdaje!$1:$10000,55,A24)</f>
        <v>850000</v>
      </c>
      <c r="F24" s="149">
        <f>INDEX(Výdaje!$1:$10000,66,A24)</f>
        <v>300000</v>
      </c>
    </row>
    <row r="25" spans="1:6" x14ac:dyDescent="0.2">
      <c r="A25" s="146">
        <f t="shared" si="0"/>
        <v>27</v>
      </c>
      <c r="B25" s="147">
        <f>INDEX(Výdaje!$1:$10000,1,A25)</f>
        <v>3639</v>
      </c>
      <c r="C25" s="20" t="str">
        <f>INDEX(Výdaje!$1:$10000,2,A25)</f>
        <v>kom.službya územní rozvoj</v>
      </c>
      <c r="D25" s="148">
        <f>INDEX(Výdaje!$1:$10000,67,A25)</f>
        <v>1589300</v>
      </c>
      <c r="E25" s="148">
        <f>INDEX(Výdaje!$1:$10000,55,A25)</f>
        <v>60000</v>
      </c>
      <c r="F25" s="149">
        <f>INDEX(Výdaje!$1:$10000,66,A25)</f>
        <v>1529300</v>
      </c>
    </row>
    <row r="26" spans="1:6" x14ac:dyDescent="0.2">
      <c r="A26" s="146">
        <f t="shared" si="0"/>
        <v>28</v>
      </c>
      <c r="B26" s="147">
        <f>INDEX(Výdaje!$1:$10000,1,A26)</f>
        <v>5512</v>
      </c>
      <c r="C26" s="20" t="str">
        <f>INDEX(Výdaje!$1:$10000,2,A26)</f>
        <v>Hasiči</v>
      </c>
      <c r="D26" s="148">
        <f>INDEX(Výdaje!$1:$10000,67,A26)</f>
        <v>24000</v>
      </c>
      <c r="E26" s="148">
        <f>INDEX(Výdaje!$1:$10000,55,A26)</f>
        <v>24000</v>
      </c>
      <c r="F26" s="149">
        <f>INDEX(Výdaje!$1:$10000,66,A26)</f>
        <v>0</v>
      </c>
    </row>
    <row r="27" spans="1:6" x14ac:dyDescent="0.2">
      <c r="A27" s="146">
        <f t="shared" si="0"/>
        <v>29</v>
      </c>
      <c r="B27" s="147" t="str">
        <f>INDEX(Výdaje!$1:$10000,1,A27)</f>
        <v xml:space="preserve"> </v>
      </c>
      <c r="C27" s="20" t="str">
        <f>INDEX(Výdaje!$1:$10000,2,A27)</f>
        <v xml:space="preserve"> </v>
      </c>
      <c r="D27" s="148">
        <f>INDEX(Výdaje!$1:$10000,67,A27)</f>
        <v>0</v>
      </c>
      <c r="E27" s="148">
        <f>INDEX(Výdaje!$1:$10000,55,A27)</f>
        <v>0</v>
      </c>
      <c r="F27" s="149">
        <f>INDEX(Výdaje!$1:$10000,66,A27)</f>
        <v>0</v>
      </c>
    </row>
    <row r="28" spans="1:6" x14ac:dyDescent="0.2">
      <c r="A28" s="146">
        <f t="shared" si="0"/>
        <v>30</v>
      </c>
      <c r="B28" s="147">
        <f>INDEX(Výdaje!$1:$10000,1,A28)</f>
        <v>6112</v>
      </c>
      <c r="C28" s="20" t="str">
        <f>INDEX(Výdaje!$1:$10000,2,A28)</f>
        <v>Zastupit.</v>
      </c>
      <c r="D28" s="148">
        <f>INDEX(Výdaje!$1:$10000,67,A28)</f>
        <v>765000</v>
      </c>
      <c r="E28" s="148">
        <f>INDEX(Výdaje!$1:$10000,55,A28)</f>
        <v>765000</v>
      </c>
      <c r="F28" s="149">
        <f>INDEX(Výdaje!$1:$10000,66,A28)</f>
        <v>0</v>
      </c>
    </row>
    <row r="29" spans="1:6" x14ac:dyDescent="0.2">
      <c r="A29" s="146">
        <f t="shared" si="0"/>
        <v>31</v>
      </c>
      <c r="B29" s="147">
        <f>INDEX(Výdaje!$1:$10000,1,A29)</f>
        <v>6171</v>
      </c>
      <c r="C29" s="20" t="str">
        <f>INDEX(Výdaje!$1:$10000,2,A29)</f>
        <v>Činnost místní správy</v>
      </c>
      <c r="D29" s="148">
        <f>INDEX(Výdaje!$1:$10000,67,A29)</f>
        <v>1214000</v>
      </c>
      <c r="E29" s="148">
        <f>INDEX(Výdaje!$1:$10000,55,A29)</f>
        <v>1214000</v>
      </c>
      <c r="F29" s="149">
        <f>INDEX(Výdaje!$1:$10000,66,A29)</f>
        <v>0</v>
      </c>
    </row>
    <row r="30" spans="1:6" x14ac:dyDescent="0.2">
      <c r="A30" s="146">
        <f t="shared" si="0"/>
        <v>32</v>
      </c>
      <c r="B30" s="147">
        <f>INDEX(Výdaje!$1:$10000,1,A30)</f>
        <v>6310</v>
      </c>
      <c r="C30" s="20" t="str">
        <f>INDEX(Výdaje!$1:$10000,2,A30)</f>
        <v>Výdaje z finančních operací</v>
      </c>
      <c r="D30" s="148">
        <f>INDEX(Výdaje!$1:$10000,67,A30)</f>
        <v>30000</v>
      </c>
      <c r="E30" s="148">
        <f>INDEX(Výdaje!$1:$10000,55,A30)</f>
        <v>30000</v>
      </c>
      <c r="F30" s="149">
        <f>INDEX(Výdaje!$1:$10000,66,A30)</f>
        <v>0</v>
      </c>
    </row>
    <row r="31" spans="1:6" x14ac:dyDescent="0.2">
      <c r="A31" s="146">
        <f t="shared" si="0"/>
        <v>33</v>
      </c>
      <c r="B31" s="147">
        <f>INDEX(Výdaje!$1:$10000,1,A31)</f>
        <v>6330</v>
      </c>
      <c r="C31" s="20" t="str">
        <f>INDEX(Výdaje!$1:$10000,2,A31)</f>
        <v>Převody</v>
      </c>
      <c r="D31" s="148">
        <f>INDEX(Výdaje!$1:$10000,67,A31)</f>
        <v>35000</v>
      </c>
      <c r="E31" s="148">
        <f>INDEX(Výdaje!$1:$10000,55,A31)</f>
        <v>35000</v>
      </c>
      <c r="F31" s="149">
        <f>INDEX(Výdaje!$1:$10000,66,A31)</f>
        <v>0</v>
      </c>
    </row>
    <row r="32" spans="1:6" x14ac:dyDescent="0.2">
      <c r="A32" s="146">
        <f t="shared" si="0"/>
        <v>34</v>
      </c>
      <c r="B32" s="147">
        <f>INDEX(Výdaje!$1:$10000,1,A32)</f>
        <v>6399</v>
      </c>
      <c r="C32" s="20" t="str">
        <f>INDEX(Výdaje!$1:$10000,2,A32)</f>
        <v>Ost.fin.operace</v>
      </c>
      <c r="D32" s="148">
        <f>INDEX(Výdaje!$1:$10000,67,A32)</f>
        <v>40000</v>
      </c>
      <c r="E32" s="148">
        <f>INDEX(Výdaje!$1:$10000,55,A32)</f>
        <v>40000</v>
      </c>
      <c r="F32" s="149">
        <f>INDEX(Výdaje!$1:$10000,66,A32)</f>
        <v>0</v>
      </c>
    </row>
    <row r="33" spans="1:6" x14ac:dyDescent="0.2">
      <c r="A33" s="146">
        <f t="shared" si="0"/>
        <v>35</v>
      </c>
      <c r="B33" s="147">
        <f>INDEX(Výdaje!$1:$10000,1,A33)</f>
        <v>3341</v>
      </c>
      <c r="C33" s="20" t="str">
        <f>INDEX(Výdaje!$1:$10000,2,A33)</f>
        <v>rozhlas a televize</v>
      </c>
      <c r="D33" s="148">
        <f>INDEX(Výdaje!$1:$10000,67,A33)</f>
        <v>3000</v>
      </c>
      <c r="E33" s="148">
        <f>INDEX(Výdaje!$1:$10000,55,A33)</f>
        <v>3000</v>
      </c>
      <c r="F33" s="149">
        <f>INDEX(Výdaje!$1:$10000,66,A33)</f>
        <v>0</v>
      </c>
    </row>
    <row r="34" spans="1:6" x14ac:dyDescent="0.2">
      <c r="A34" s="146">
        <f t="shared" si="0"/>
        <v>36</v>
      </c>
      <c r="B34" s="147">
        <f>INDEX(Výdaje!$1:$10000,1,A34)</f>
        <v>2221</v>
      </c>
      <c r="C34" s="20" t="str">
        <f>INDEX(Výdaje!$1:$10000,2,A34)</f>
        <v>Doprava</v>
      </c>
      <c r="D34" s="148">
        <f>INDEX(Výdaje!$1:$10000,67,A34)</f>
        <v>0</v>
      </c>
      <c r="E34" s="148">
        <f>INDEX(Výdaje!$1:$10000,55,A34)</f>
        <v>0</v>
      </c>
      <c r="F34" s="149">
        <f>INDEX(Výdaje!$1:$10000,66,A34)</f>
        <v>0</v>
      </c>
    </row>
    <row r="35" spans="1:6" x14ac:dyDescent="0.2">
      <c r="A35" s="146">
        <f t="shared" si="0"/>
        <v>37</v>
      </c>
      <c r="B35" s="147" t="str">
        <f>INDEX(Výdaje!$1:$10000,1,A35)</f>
        <v xml:space="preserve"> </v>
      </c>
      <c r="C35" s="20" t="str">
        <f>INDEX(Výdaje!$1:$10000,2,A35)</f>
        <v xml:space="preserve"> </v>
      </c>
      <c r="D35" s="148">
        <f>INDEX(Výdaje!$1:$10000,67,A35)</f>
        <v>0</v>
      </c>
      <c r="E35" s="148">
        <f>INDEX(Výdaje!$1:$10000,55,A35)</f>
        <v>0</v>
      </c>
      <c r="F35" s="149">
        <f>INDEX(Výdaje!$1:$10000,66,A35)</f>
        <v>0</v>
      </c>
    </row>
    <row r="36" spans="1:6" x14ac:dyDescent="0.2">
      <c r="A36" s="146">
        <f t="shared" si="0"/>
        <v>38</v>
      </c>
      <c r="B36" s="147">
        <f>INDEX(Výdaje!$1:$10000,1,A36)</f>
        <v>6114</v>
      </c>
      <c r="C36" s="20" t="str">
        <f>INDEX(Výdaje!$1:$10000,2,A36)</f>
        <v>Volby do EP</v>
      </c>
      <c r="D36" s="148">
        <f>INDEX(Výdaje!$1:$10000,67,A36)</f>
        <v>0</v>
      </c>
      <c r="E36" s="148">
        <f>INDEX(Výdaje!$1:$10000,55,A36)</f>
        <v>0</v>
      </c>
      <c r="F36" s="149">
        <f>INDEX(Výdaje!$1:$10000,66,A36)</f>
        <v>0</v>
      </c>
    </row>
    <row r="37" spans="1:6" x14ac:dyDescent="0.2">
      <c r="A37" s="146">
        <f t="shared" si="0"/>
        <v>39</v>
      </c>
      <c r="B37" s="147">
        <f>INDEX(Výdaje!$1:$10000,1,A37)</f>
        <v>0</v>
      </c>
      <c r="C37" s="20">
        <f>INDEX(Výdaje!$1:$10000,2,A37)</f>
        <v>0</v>
      </c>
      <c r="D37" s="148">
        <f>INDEX(Výdaje!$1:$10000,67,A37)</f>
        <v>0</v>
      </c>
      <c r="E37" s="148">
        <f>INDEX(Výdaje!$1:$10000,55,A37)</f>
        <v>0</v>
      </c>
      <c r="F37" s="149">
        <f>INDEX(Výdaje!$1:$10000,66,A37)</f>
        <v>0</v>
      </c>
    </row>
    <row r="38" spans="1:6" x14ac:dyDescent="0.2">
      <c r="A38" s="146">
        <f t="shared" si="0"/>
        <v>40</v>
      </c>
      <c r="B38" s="147">
        <f>INDEX(Výdaje!$1:$10000,1,A38)</f>
        <v>0</v>
      </c>
      <c r="C38" s="20">
        <f>INDEX(Výdaje!$1:$10000,2,A38)</f>
        <v>0</v>
      </c>
      <c r="D38" s="148">
        <f>INDEX(Výdaje!$1:$10000,67,A38)</f>
        <v>0</v>
      </c>
      <c r="E38" s="148">
        <f>INDEX(Výdaje!$1:$10000,55,A38)</f>
        <v>0</v>
      </c>
      <c r="F38" s="149">
        <f>INDEX(Výdaje!$1:$10000,66,A38)</f>
        <v>0</v>
      </c>
    </row>
    <row r="39" spans="1:6" x14ac:dyDescent="0.2">
      <c r="A39" s="146">
        <f t="shared" si="0"/>
        <v>41</v>
      </c>
      <c r="B39" s="147">
        <f>INDEX(Výdaje!$1:$10000,1,A39)</f>
        <v>0</v>
      </c>
      <c r="C39" s="20">
        <f>INDEX(Výdaje!$1:$10000,2,A39)</f>
        <v>0</v>
      </c>
      <c r="D39" s="148">
        <f>INDEX(Výdaje!$1:$10000,67,A39)</f>
        <v>0</v>
      </c>
      <c r="E39" s="148">
        <f>INDEX(Výdaje!$1:$10000,55,A39)</f>
        <v>0</v>
      </c>
      <c r="F39" s="149">
        <f>INDEX(Výdaje!$1:$10000,66,A39)</f>
        <v>0</v>
      </c>
    </row>
    <row r="40" spans="1:6" x14ac:dyDescent="0.2">
      <c r="A40" s="146">
        <f t="shared" si="0"/>
        <v>42</v>
      </c>
      <c r="B40" s="147">
        <f>INDEX(Výdaje!$1:$10000,1,A40)</f>
        <v>0</v>
      </c>
      <c r="C40" s="20">
        <f>INDEX(Výdaje!$1:$10000,2,A40)</f>
        <v>0</v>
      </c>
      <c r="D40" s="148">
        <f>INDEX(Výdaje!$1:$10000,67,A40)</f>
        <v>0</v>
      </c>
      <c r="E40" s="148">
        <f>INDEX(Výdaje!$1:$10000,55,A40)</f>
        <v>0</v>
      </c>
      <c r="F40" s="149">
        <f>INDEX(Výdaje!$1:$10000,66,A40)</f>
        <v>0</v>
      </c>
    </row>
    <row r="41" spans="1:6" x14ac:dyDescent="0.2">
      <c r="A41" s="146">
        <f t="shared" si="0"/>
        <v>43</v>
      </c>
      <c r="B41" s="147">
        <f>INDEX(Výdaje!$1:$10000,1,A41)</f>
        <v>0</v>
      </c>
      <c r="C41" s="20">
        <f>INDEX(Výdaje!$1:$10000,2,A41)</f>
        <v>0</v>
      </c>
      <c r="D41" s="148">
        <f>INDEX(Výdaje!$1:$10000,67,A41)</f>
        <v>0</v>
      </c>
      <c r="E41" s="148">
        <f>INDEX(Výdaje!$1:$10000,55,A41)</f>
        <v>0</v>
      </c>
      <c r="F41" s="149">
        <f>INDEX(Výdaje!$1:$10000,66,A41)</f>
        <v>0</v>
      </c>
    </row>
    <row r="42" spans="1:6" x14ac:dyDescent="0.2">
      <c r="A42" s="146">
        <f t="shared" si="0"/>
        <v>44</v>
      </c>
      <c r="B42" s="147">
        <f>INDEX(Výdaje!$1:$10000,1,A42)</f>
        <v>0</v>
      </c>
      <c r="C42" s="20">
        <f>INDEX(Výdaje!$1:$10000,2,A42)</f>
        <v>0</v>
      </c>
      <c r="D42" s="148">
        <f>INDEX(Výdaje!$1:$10000,67,A42)</f>
        <v>0</v>
      </c>
      <c r="E42" s="148">
        <f>INDEX(Výdaje!$1:$10000,55,A42)</f>
        <v>0</v>
      </c>
      <c r="F42" s="149">
        <f>INDEX(Výdaje!$1:$10000,66,A42)</f>
        <v>0</v>
      </c>
    </row>
    <row r="43" spans="1:6" x14ac:dyDescent="0.2">
      <c r="A43" s="146">
        <f t="shared" si="0"/>
        <v>45</v>
      </c>
      <c r="B43" s="147">
        <f>INDEX(Výdaje!$1:$10000,1,A43)</f>
        <v>0</v>
      </c>
      <c r="C43" s="20">
        <f>INDEX(Výdaje!$1:$10000,2,A43)</f>
        <v>0</v>
      </c>
      <c r="D43" s="148">
        <f>INDEX(Výdaje!$1:$10000,67,A43)</f>
        <v>0</v>
      </c>
      <c r="E43" s="148">
        <f>INDEX(Výdaje!$1:$10000,55,A43)</f>
        <v>0</v>
      </c>
      <c r="F43" s="149">
        <f>INDEX(Výdaje!$1:$10000,66,A43)</f>
        <v>0</v>
      </c>
    </row>
    <row r="44" spans="1:6" ht="13.5" thickBot="1" x14ac:dyDescent="0.25">
      <c r="A44" s="146">
        <f t="shared" si="0"/>
        <v>46</v>
      </c>
      <c r="B44" s="154">
        <f>INDEX(Výdaje!$1:$10000,1,A44)</f>
        <v>0</v>
      </c>
      <c r="C44" s="155">
        <f>INDEX(Výdaje!$1:$10000,2,A44)</f>
        <v>0</v>
      </c>
      <c r="D44" s="148">
        <f>INDEX(Výdaje!$1:$10000,67,A44)</f>
        <v>0</v>
      </c>
      <c r="E44" s="148">
        <f>INDEX(Výdaje!$1:$10000,55,A44)</f>
        <v>0</v>
      </c>
      <c r="F44" s="149">
        <f>INDEX(Výdaje!$1:$10000,66,A44)</f>
        <v>0</v>
      </c>
    </row>
    <row r="45" spans="1:6" ht="15.75" thickBot="1" x14ac:dyDescent="0.3">
      <c r="A45" s="146">
        <f t="shared" si="0"/>
        <v>47</v>
      </c>
      <c r="B45" s="156">
        <f>INDEX(Výdaje!$1:$10000,1,A45)</f>
        <v>0</v>
      </c>
      <c r="C45" s="157" t="s">
        <v>149</v>
      </c>
      <c r="D45" s="158">
        <f>SUM(D3:D44)</f>
        <v>8189300</v>
      </c>
      <c r="E45" s="158">
        <f>SUM(E3:E44)</f>
        <v>5930000</v>
      </c>
      <c r="F45" s="159">
        <f>SUM(F3:F44)</f>
        <v>2259300</v>
      </c>
    </row>
    <row r="46" spans="1:6" ht="13.5" thickTop="1" x14ac:dyDescent="0.2"/>
  </sheetData>
  <sheetProtection selectLockedCells="1" selectUnlockedCells="1"/>
  <phoneticPr fontId="20" type="noConversion"/>
  <conditionalFormatting sqref="B32:C45 D3:F45">
    <cfRule type="cellIs" dxfId="0" priority="1" stopIfTrue="1" operator="equal">
      <formula>0</formula>
    </cfRule>
  </conditionalFormatting>
  <pageMargins left="0.78740157480314965" right="0.78740157480314965" top="1.5748031496062993" bottom="0.98425196850393704" header="0.51181102362204722" footer="0.51181102362204722"/>
  <pageSetup paperSize="9" orientation="portrait" r:id="rId1"/>
  <headerFooter alignWithMargins="0">
    <oddHeader xml:space="preserve">&amp;C&amp;"Arial,Tučné"&amp;14Obec Písečné - rozpočet 2017 návrh
&amp;"Arial,tučné kurzíva"&amp;11výdaje členěné podle paragrafů
&amp;R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"/>
  <sheetViews>
    <sheetView workbookViewId="0">
      <selection activeCell="B27" sqref="B27"/>
    </sheetView>
  </sheetViews>
  <sheetFormatPr defaultRowHeight="12.75" x14ac:dyDescent="0.2"/>
  <cols>
    <col min="1" max="10" width="19.42578125" customWidth="1"/>
  </cols>
  <sheetData>
    <row r="1" spans="1:10" ht="13.5" thickTop="1" x14ac:dyDescent="0.2">
      <c r="A1" s="202">
        <v>1085</v>
      </c>
      <c r="B1" s="191">
        <v>0.8</v>
      </c>
      <c r="C1" s="191">
        <v>0.85</v>
      </c>
      <c r="D1" s="191">
        <v>0.9</v>
      </c>
      <c r="E1" s="191">
        <v>0.95</v>
      </c>
      <c r="F1" s="199" t="s">
        <v>172</v>
      </c>
      <c r="G1" s="191">
        <v>0.09</v>
      </c>
      <c r="H1" s="191">
        <v>1.1000000000000001</v>
      </c>
      <c r="I1" s="191">
        <v>1.1499999999999999</v>
      </c>
      <c r="J1" s="192">
        <v>1.2</v>
      </c>
    </row>
    <row r="2" spans="1:10" x14ac:dyDescent="0.2">
      <c r="A2" s="193" t="s">
        <v>171</v>
      </c>
      <c r="B2" s="194">
        <f>$F$2*B1</f>
        <v>344</v>
      </c>
      <c r="C2" s="194">
        <f>$F$2*C1</f>
        <v>365.5</v>
      </c>
      <c r="D2" s="194">
        <f>$F$2*D1</f>
        <v>387</v>
      </c>
      <c r="E2" s="194">
        <f>$F$2*E1</f>
        <v>408.5</v>
      </c>
      <c r="F2" s="200">
        <v>430</v>
      </c>
      <c r="G2" s="194">
        <f>$F$2*G1</f>
        <v>38.699999999999996</v>
      </c>
      <c r="H2" s="194">
        <f>$F$2*H1</f>
        <v>473.00000000000006</v>
      </c>
      <c r="I2" s="194">
        <f>$F$2*I1</f>
        <v>494.49999999999994</v>
      </c>
      <c r="J2" s="195">
        <f>$F$2*J1</f>
        <v>516</v>
      </c>
    </row>
    <row r="3" spans="1:10" ht="13.5" thickBot="1" x14ac:dyDescent="0.25">
      <c r="A3" s="196" t="s">
        <v>173</v>
      </c>
      <c r="B3" s="197">
        <f>$F$3*B1</f>
        <v>375.27272727272725</v>
      </c>
      <c r="C3" s="197">
        <f>$F$3*C1</f>
        <v>398.72727272727269</v>
      </c>
      <c r="D3" s="197">
        <f>$F$3*D1</f>
        <v>422.18181818181819</v>
      </c>
      <c r="E3" s="197">
        <f>$F$3*E1</f>
        <v>445.63636363636357</v>
      </c>
      <c r="F3" s="201">
        <f>F2*12/11</f>
        <v>469.09090909090907</v>
      </c>
      <c r="G3" s="197">
        <f>$F$3*G1</f>
        <v>42.218181818181812</v>
      </c>
      <c r="H3" s="197">
        <f>$F$3*H1</f>
        <v>516</v>
      </c>
      <c r="I3" s="197">
        <f>$F$3*I1</f>
        <v>539.45454545454538</v>
      </c>
      <c r="J3" s="198">
        <f>$F$3*J1</f>
        <v>562.90909090909088</v>
      </c>
    </row>
    <row r="4" spans="1:10" ht="13.5" thickTop="1" x14ac:dyDescent="0.2"/>
  </sheetData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</vt:i4>
      </vt:variant>
    </vt:vector>
  </HeadingPairs>
  <TitlesOfParts>
    <vt:vector size="13" baseType="lpstr">
      <vt:lpstr>Rekapitulace</vt:lpstr>
      <vt:lpstr>Příjmy daňové</vt:lpstr>
      <vt:lpstr>Příjmy nedaňové</vt:lpstr>
      <vt:lpstr>Příj-par</vt:lpstr>
      <vt:lpstr>Výdaje</vt:lpstr>
      <vt:lpstr>Výd-par</vt:lpstr>
      <vt:lpstr>Výpočet</vt:lpstr>
      <vt:lpstr>List1</vt:lpstr>
      <vt:lpstr>List2</vt:lpstr>
      <vt:lpstr>List3</vt:lpstr>
      <vt:lpstr>'Příjmy nedaňové'!Názvy_tisku</vt:lpstr>
      <vt:lpstr>Výdaje!Názvy_tisku</vt:lpstr>
      <vt:lpstr>Výdaje!Oblast_tisku</vt:lpstr>
    </vt:vector>
  </TitlesOfParts>
  <Company>Obec Dešná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Alois Adam</dc:creator>
  <cp:lastModifiedBy>Obec Písečné</cp:lastModifiedBy>
  <cp:lastPrinted>2016-08-02T08:35:45Z</cp:lastPrinted>
  <dcterms:created xsi:type="dcterms:W3CDTF">2004-03-02T15:14:09Z</dcterms:created>
  <dcterms:modified xsi:type="dcterms:W3CDTF">2017-10-19T07:32:39Z</dcterms:modified>
</cp:coreProperties>
</file>